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1416" yWindow="1632" windowWidth="26520" windowHeight="13812" activeTab="2"/>
  </bookViews>
  <sheets>
    <sheet name="Intro" sheetId="1" r:id="rId1"/>
    <sheet name="Action Plan" sheetId="8" r:id="rId2"/>
    <sheet name="Action Plan II" sheetId="15" r:id="rId3"/>
    <sheet name="Planning Horizon" sheetId="13" r:id="rId4"/>
    <sheet name="NonActioned" sheetId="14" r:id="rId5"/>
    <sheet name="MK LLOWG" sheetId="10" r:id="rId6"/>
    <sheet name="CFLB" sheetId="11" r:id="rId7"/>
    <sheet name="TSA-TFL" sheetId="2" r:id="rId8"/>
    <sheet name="Company" sheetId="3" r:id="rId9"/>
    <sheet name="mBEC" sheetId="4" r:id="rId10"/>
    <sheet name="LU" sheetId="5" r:id="rId11"/>
    <sheet name="ESI" sheetId="6" r:id="rId12"/>
    <sheet name="Age Class" sheetId="7" r:id="rId13"/>
    <sheet name="Operability" sheetId="12" r:id="rId14"/>
  </sheets>
  <definedNames>
    <definedName name="_xlnm._FilterDatabase" localSheetId="1" hidden="1">#REF!</definedName>
    <definedName name="BCTS_LU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53" i="14" l="1"/>
  <c r="G67" i="14"/>
  <c r="E28" i="13" l="1"/>
  <c r="G28" i="13"/>
  <c r="H28" i="13"/>
  <c r="I28" i="13"/>
  <c r="I29" i="13" s="1"/>
  <c r="J28" i="13"/>
  <c r="K28" i="13"/>
  <c r="K29" i="13" s="1"/>
  <c r="L28" i="13"/>
  <c r="M28" i="13"/>
  <c r="E23" i="13"/>
  <c r="G23" i="13"/>
  <c r="H23" i="13"/>
  <c r="I23" i="13"/>
  <c r="J23" i="13"/>
  <c r="K23" i="13"/>
  <c r="L23" i="13"/>
  <c r="M23" i="13"/>
  <c r="P28" i="13"/>
  <c r="P23" i="13"/>
  <c r="J29" i="13" l="1"/>
  <c r="G29" i="13"/>
  <c r="E29" i="13"/>
  <c r="H29" i="13"/>
  <c r="M29" i="13"/>
  <c r="L29" i="13"/>
  <c r="P29" i="13"/>
  <c r="U12" i="13"/>
  <c r="U11" i="13"/>
  <c r="U10" i="13"/>
  <c r="U9" i="13"/>
  <c r="U6" i="13"/>
  <c r="U7" i="13"/>
  <c r="U5" i="13"/>
  <c r="T12" i="13"/>
  <c r="T11" i="13"/>
  <c r="T10" i="13"/>
  <c r="T9" i="13"/>
  <c r="T6" i="13"/>
  <c r="T7" i="13"/>
  <c r="T5" i="13"/>
  <c r="P8" i="13"/>
  <c r="Q8" i="13"/>
  <c r="R8" i="13"/>
  <c r="N5" i="13"/>
  <c r="N6" i="13"/>
  <c r="N7" i="13"/>
  <c r="M8" i="13"/>
  <c r="O8" i="13"/>
  <c r="N9" i="13"/>
  <c r="N11" i="13"/>
  <c r="N12" i="13"/>
  <c r="L8" i="13"/>
  <c r="V13" i="13"/>
  <c r="R13" i="13"/>
  <c r="Q13" i="13"/>
  <c r="M13" i="13"/>
  <c r="L13" i="13"/>
  <c r="J13" i="13"/>
  <c r="V8" i="13"/>
  <c r="J8" i="13"/>
  <c r="J14" i="13" s="1"/>
  <c r="I13" i="13"/>
  <c r="I8" i="13"/>
  <c r="N8" i="13" l="1"/>
  <c r="V14" i="13"/>
  <c r="R14" i="13"/>
  <c r="Q14" i="13"/>
  <c r="I14" i="13"/>
  <c r="M14" i="13"/>
  <c r="L14" i="13"/>
  <c r="G13" i="13"/>
  <c r="G8" i="13"/>
  <c r="G14" i="13" l="1"/>
  <c r="P13" i="13"/>
  <c r="O13" i="13"/>
  <c r="K13" i="13"/>
  <c r="H13" i="13"/>
  <c r="F13" i="13"/>
  <c r="K8" i="13"/>
  <c r="H8" i="13"/>
  <c r="F8" i="13"/>
  <c r="E13" i="13"/>
  <c r="E8" i="13"/>
  <c r="E14" i="13" l="1"/>
  <c r="O14" i="13"/>
  <c r="K14" i="13"/>
  <c r="P14" i="13"/>
  <c r="H14" i="13"/>
  <c r="F14" i="13"/>
  <c r="N13" i="13"/>
  <c r="N14" i="13" l="1"/>
  <c r="J28" i="8"/>
  <c r="L28" i="8" l="1"/>
  <c r="K28" i="8"/>
  <c r="I28" i="8"/>
  <c r="H28" i="8"/>
  <c r="H33" i="12" l="1"/>
  <c r="I33" i="12"/>
  <c r="J33" i="12"/>
  <c r="K33" i="12"/>
  <c r="L33" i="12"/>
  <c r="M33" i="12"/>
  <c r="N33" i="12"/>
  <c r="O33" i="12"/>
  <c r="P33" i="12"/>
  <c r="Q33" i="12"/>
  <c r="R33" i="12"/>
  <c r="S30" i="12"/>
  <c r="S31" i="12"/>
  <c r="S32" i="12"/>
  <c r="S29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28" i="12"/>
  <c r="M6" i="12"/>
  <c r="M7" i="12"/>
  <c r="M8" i="12"/>
  <c r="M9" i="12"/>
  <c r="M5" i="12"/>
  <c r="L10" i="12"/>
  <c r="K10" i="12"/>
  <c r="J10" i="12"/>
  <c r="H10" i="12"/>
  <c r="I10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4" i="12"/>
  <c r="S33" i="12" l="1"/>
  <c r="M10" i="12"/>
  <c r="N5" i="11"/>
  <c r="N6" i="11"/>
  <c r="N7" i="11"/>
  <c r="J5" i="11"/>
  <c r="J6" i="11"/>
  <c r="J7" i="11"/>
  <c r="H5" i="11"/>
  <c r="H6" i="11"/>
  <c r="H7" i="11"/>
  <c r="F5" i="11"/>
  <c r="F6" i="11"/>
  <c r="F7" i="11"/>
  <c r="D5" i="11"/>
  <c r="D6" i="11"/>
  <c r="D7" i="11"/>
  <c r="N4" i="11"/>
  <c r="L5" i="11"/>
  <c r="L6" i="11"/>
  <c r="L7" i="11"/>
  <c r="L4" i="11"/>
  <c r="J4" i="11"/>
  <c r="D4" i="11"/>
  <c r="H4" i="11"/>
  <c r="F4" i="11"/>
  <c r="N8" i="11" l="1"/>
  <c r="H5" i="10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4" i="10"/>
  <c r="H29" i="10" s="1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4" i="10"/>
  <c r="F29" i="10" s="1"/>
  <c r="D5" i="10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4" i="10"/>
  <c r="D29" i="10" s="1"/>
  <c r="J9" i="2" l="1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8" i="2"/>
  <c r="F8" i="7" l="1"/>
  <c r="F13" i="7"/>
  <c r="F18" i="7"/>
  <c r="F23" i="7"/>
  <c r="F28" i="7"/>
  <c r="F33" i="7"/>
  <c r="F48" i="7"/>
  <c r="F43" i="7"/>
  <c r="F38" i="7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5" i="4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5" i="5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8" i="2"/>
  <c r="T26" i="2"/>
  <c r="I28" i="2"/>
  <c r="J2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8" i="2"/>
  <c r="D30" i="2"/>
  <c r="P48" i="7" l="1"/>
  <c r="P43" i="7"/>
  <c r="P38" i="7"/>
  <c r="P33" i="7"/>
  <c r="P28" i="7"/>
  <c r="P23" i="7"/>
  <c r="P18" i="7"/>
  <c r="P13" i="7"/>
  <c r="P8" i="7"/>
  <c r="K48" i="7"/>
  <c r="K43" i="7"/>
  <c r="K38" i="7"/>
  <c r="K33" i="7"/>
  <c r="K28" i="7"/>
  <c r="K23" i="7"/>
  <c r="K18" i="7"/>
  <c r="K13" i="7"/>
  <c r="K8" i="7"/>
  <c r="P49" i="7" l="1"/>
  <c r="K49" i="7"/>
  <c r="F49" i="7" l="1"/>
  <c r="T4" i="2" l="1"/>
  <c r="O27" i="2"/>
  <c r="D4" i="2"/>
  <c r="I4" i="2" l="1"/>
  <c r="O4" i="2"/>
  <c r="U26" i="2"/>
  <c r="T6" i="2" s="1"/>
  <c r="P27" i="2"/>
  <c r="E30" i="2"/>
  <c r="D6" i="2" s="1"/>
  <c r="I6" i="2" l="1"/>
  <c r="O6" i="2"/>
  <c r="H8" i="11"/>
  <c r="F8" i="11"/>
  <c r="D8" i="11"/>
  <c r="L8" i="11"/>
  <c r="J8" i="11"/>
</calcChain>
</file>

<file path=xl/sharedStrings.xml><?xml version="1.0" encoding="utf-8"?>
<sst xmlns="http://schemas.openxmlformats.org/spreadsheetml/2006/main" count="4547" uniqueCount="289">
  <si>
    <t>Omineca Spruce Bark Beetle Area/Volume Overview</t>
  </si>
  <si>
    <t>All areas are in hectares</t>
  </si>
  <si>
    <t>Trace polygons reported but not included in THLB sums</t>
  </si>
  <si>
    <t>Area/volume Summary</t>
  </si>
  <si>
    <t>Area/Volume Net Downs</t>
  </si>
  <si>
    <t>Results reserves (Code G, Object &lt;&gt; TIM)</t>
  </si>
  <si>
    <t>Wildlife habitat Areas</t>
  </si>
  <si>
    <t>Visual quality (Retention and Preservation)</t>
  </si>
  <si>
    <t>Old growth management areas, legal and non-legal</t>
  </si>
  <si>
    <t>Licensee reported harvested areas</t>
  </si>
  <si>
    <t>Recent wildfires</t>
  </si>
  <si>
    <t>Identified Areas</t>
  </si>
  <si>
    <t>Licensee operating areas</t>
  </si>
  <si>
    <t>Cable harvesting</t>
  </si>
  <si>
    <t>Merged BEC Units</t>
  </si>
  <si>
    <t>Fisheries Sensitive Watersheds</t>
  </si>
  <si>
    <t>Severity Levels</t>
  </si>
  <si>
    <t>(&lt;1%)</t>
  </si>
  <si>
    <t>Trace</t>
  </si>
  <si>
    <t>(1-10%)</t>
  </si>
  <si>
    <t>Low</t>
  </si>
  <si>
    <t>(11-29%)</t>
  </si>
  <si>
    <t>Moderate</t>
  </si>
  <si>
    <t>(30-49%)</t>
  </si>
  <si>
    <t>Severe</t>
  </si>
  <si>
    <t>(50% +)</t>
  </si>
  <si>
    <t>Very Severe</t>
  </si>
  <si>
    <t>February 2020</t>
  </si>
  <si>
    <t>* Changed from 2019</t>
  </si>
  <si>
    <t>Infested areas, 2019 accumulative AOS</t>
  </si>
  <si>
    <t>All ages classes</t>
  </si>
  <si>
    <r>
      <t xml:space="preserve">THLB </t>
    </r>
    <r>
      <rPr>
        <sz val="9"/>
        <color theme="1"/>
        <rFont val="Calibri"/>
        <family val="2"/>
        <scheme val="minor"/>
      </rPr>
      <t>stands</t>
    </r>
  </si>
  <si>
    <t>Parks, protected areas, etc excluded from THLB</t>
  </si>
  <si>
    <t>Provincial consolidated cut block layer</t>
  </si>
  <si>
    <t>Ungulate winter range (no harvest)</t>
  </si>
  <si>
    <r>
      <rPr>
        <sz val="9"/>
        <rFont val="Calibri"/>
        <family val="2"/>
        <scheme val="minor"/>
      </rPr>
      <t xml:space="preserve">       plus proposed A25, TFL30 OGMA's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and Holmes</t>
    </r>
  </si>
  <si>
    <t>Ungulate Winter Range (conditional harvest)</t>
  </si>
  <si>
    <t>Less than 1 ha isolated polygons</t>
  </si>
  <si>
    <t>ESI BMA areas</t>
  </si>
  <si>
    <r>
      <t>Spruce leading stands and</t>
    </r>
    <r>
      <rPr>
        <sz val="9"/>
        <color rgb="FFFF0000"/>
        <rFont val="Calibri"/>
        <family val="2"/>
        <scheme val="minor"/>
      </rPr>
      <t xml:space="preserve"> secondary spruce stands (&gt;35%)</t>
    </r>
  </si>
  <si>
    <t>Total Ha (less Trace)</t>
  </si>
  <si>
    <t>Cable Ha</t>
  </si>
  <si>
    <t>TSA / TFL</t>
  </si>
  <si>
    <t>Severity</t>
  </si>
  <si>
    <t>Hectares</t>
  </si>
  <si>
    <t>Volume m3</t>
  </si>
  <si>
    <r>
      <t xml:space="preserve">Omineca Region THLB Infested Mature Stands </t>
    </r>
    <r>
      <rPr>
        <b/>
        <sz val="9"/>
        <color rgb="FF00B050"/>
        <rFont val="Calibri"/>
        <family val="2"/>
        <scheme val="minor"/>
      </rPr>
      <t>(AC 6+)</t>
    </r>
  </si>
  <si>
    <r>
      <t xml:space="preserve">Omineca Region THLB Infested Immature Stands </t>
    </r>
    <r>
      <rPr>
        <b/>
        <sz val="9"/>
        <color rgb="FF00B050"/>
        <rFont val="Calibri"/>
        <family val="2"/>
        <scheme val="minor"/>
      </rPr>
      <t>(AC 5-)</t>
    </r>
  </si>
  <si>
    <t>L</t>
  </si>
  <si>
    <t>M</t>
  </si>
  <si>
    <t>S</t>
  </si>
  <si>
    <t>VS</t>
  </si>
  <si>
    <t>T</t>
  </si>
  <si>
    <t>TFL30</t>
  </si>
  <si>
    <t>TFL53</t>
  </si>
  <si>
    <t>16=Mackenzie</t>
  </si>
  <si>
    <t>17=Robson Valley</t>
  </si>
  <si>
    <t>24=Prince George</t>
  </si>
  <si>
    <t>TLF30</t>
  </si>
  <si>
    <t>Volume (@ 305)</t>
  </si>
  <si>
    <t>Company</t>
  </si>
  <si>
    <t>BCTS</t>
  </si>
  <si>
    <t>Canfor</t>
  </si>
  <si>
    <t>Carrier</t>
  </si>
  <si>
    <t>Carrier A15429</t>
  </si>
  <si>
    <t>Carrier A15430</t>
  </si>
  <si>
    <t>CNC Research</t>
  </si>
  <si>
    <t>Conifex</t>
  </si>
  <si>
    <t>Dunkley Lumber</t>
  </si>
  <si>
    <t>Hampton</t>
  </si>
  <si>
    <t>Sinclar Group</t>
  </si>
  <si>
    <t>West Fraser</t>
  </si>
  <si>
    <t>Merged BEC</t>
  </si>
  <si>
    <t xml:space="preserve">Ha </t>
  </si>
  <si>
    <r>
      <t>Omineca Region THLB Infested Mature Stands</t>
    </r>
    <r>
      <rPr>
        <b/>
        <sz val="9"/>
        <color rgb="FF33CC33"/>
        <rFont val="Calibri"/>
        <family val="2"/>
        <scheme val="minor"/>
      </rPr>
      <t xml:space="preserve"> </t>
    </r>
    <r>
      <rPr>
        <b/>
        <sz val="9"/>
        <color rgb="FF00B050"/>
        <rFont val="Calibri"/>
        <family val="2"/>
        <scheme val="minor"/>
      </rPr>
      <t>(AC 6+)</t>
    </r>
  </si>
  <si>
    <t>A10</t>
  </si>
  <si>
    <t>A11</t>
  </si>
  <si>
    <t>A12</t>
  </si>
  <si>
    <t>A13</t>
  </si>
  <si>
    <t>A14</t>
  </si>
  <si>
    <t>A15</t>
  </si>
  <si>
    <t>A16</t>
  </si>
  <si>
    <t>A17</t>
  </si>
  <si>
    <t>A19</t>
  </si>
  <si>
    <t>A2</t>
  </si>
  <si>
    <t>A20</t>
  </si>
  <si>
    <t>A21</t>
  </si>
  <si>
    <t>A22</t>
  </si>
  <si>
    <t>A23</t>
  </si>
  <si>
    <t>A24</t>
  </si>
  <si>
    <t>A25</t>
  </si>
  <si>
    <t>A3</t>
  </si>
  <si>
    <t>A4</t>
  </si>
  <si>
    <t>A5</t>
  </si>
  <si>
    <t>A6</t>
  </si>
  <si>
    <t>A7</t>
  </si>
  <si>
    <t>A9</t>
  </si>
  <si>
    <t>D1</t>
  </si>
  <si>
    <t>D2</t>
  </si>
  <si>
    <t>D3</t>
  </si>
  <si>
    <t>D5</t>
  </si>
  <si>
    <t>D6</t>
  </si>
  <si>
    <t>D7</t>
  </si>
  <si>
    <t>E1</t>
  </si>
  <si>
    <t>E11</t>
  </si>
  <si>
    <t>E12</t>
  </si>
  <si>
    <t>E15</t>
  </si>
  <si>
    <t>E16</t>
  </si>
  <si>
    <t>E17</t>
  </si>
  <si>
    <t>E2</t>
  </si>
  <si>
    <t>E3</t>
  </si>
  <si>
    <t>E4</t>
  </si>
  <si>
    <t>E5</t>
  </si>
  <si>
    <t>MBEC's</t>
  </si>
  <si>
    <t>ESI</t>
  </si>
  <si>
    <t>Blackwater</t>
  </si>
  <si>
    <t>Chunamon</t>
  </si>
  <si>
    <t>Clearwater</t>
  </si>
  <si>
    <t>Collins - Davis</t>
  </si>
  <si>
    <t>Eklund</t>
  </si>
  <si>
    <t>Gaffney</t>
  </si>
  <si>
    <t>Heather Dina Lake</t>
  </si>
  <si>
    <t>Ingenika</t>
  </si>
  <si>
    <t>Kennedy</t>
  </si>
  <si>
    <t>Klawli</t>
  </si>
  <si>
    <t>Lake</t>
  </si>
  <si>
    <t>Lower Ospika</t>
  </si>
  <si>
    <t>Lower Pesika</t>
  </si>
  <si>
    <t>Manson River</t>
  </si>
  <si>
    <t>Misinchinka</t>
  </si>
  <si>
    <t>Morfee</t>
  </si>
  <si>
    <t>Nabesche</t>
  </si>
  <si>
    <t>Nation</t>
  </si>
  <si>
    <t>North Ingenika</t>
  </si>
  <si>
    <t>Omineca</t>
  </si>
  <si>
    <t>Osilinka</t>
  </si>
  <si>
    <t>Parsnip</t>
  </si>
  <si>
    <t>Pelly</t>
  </si>
  <si>
    <t>Pesika</t>
  </si>
  <si>
    <t>Philip</t>
  </si>
  <si>
    <t>Philip Lake</t>
  </si>
  <si>
    <t>Pine Pass</t>
  </si>
  <si>
    <t>Schooler</t>
  </si>
  <si>
    <t>Selwyn</t>
  </si>
  <si>
    <t>Tudyah A</t>
  </si>
  <si>
    <t>Tudyah B</t>
  </si>
  <si>
    <t>Tudyah Lake</t>
  </si>
  <si>
    <t>Wicked River</t>
  </si>
  <si>
    <t>Unit Name</t>
  </si>
  <si>
    <t>ESI BMA Ha</t>
  </si>
  <si>
    <t>ESI THLB All Infested Stands</t>
  </si>
  <si>
    <r>
      <t>Average stand volume</t>
    </r>
    <r>
      <rPr>
        <sz val="9"/>
        <color rgb="FFFF0000"/>
        <rFont val="Calibri"/>
        <family val="2"/>
        <scheme val="minor"/>
      </rPr>
      <t xml:space="preserve"> 305</t>
    </r>
    <r>
      <rPr>
        <sz val="9"/>
        <color theme="1"/>
        <rFont val="Calibri"/>
        <family val="2"/>
        <scheme val="minor"/>
      </rPr>
      <t>m3/ha</t>
    </r>
  </si>
  <si>
    <t>SUM_Shape_Area</t>
  </si>
  <si>
    <t>Age Class</t>
  </si>
  <si>
    <t>Area (ha)</t>
  </si>
  <si>
    <t>THLB AOS Aeas by Age Class</t>
  </si>
  <si>
    <t>Sum Age Class</t>
  </si>
  <si>
    <t>THLB AOS Aeas by Age Class Spruce Leading</t>
  </si>
  <si>
    <t>THLB AOS Aeas by Age Class Spruce Secondary</t>
  </si>
  <si>
    <t>`</t>
  </si>
  <si>
    <t>Leading Mature Spruce</t>
  </si>
  <si>
    <t>Leading Immature Spruce</t>
  </si>
  <si>
    <t>Secondary Mature Spruce (&gt;35%)</t>
  </si>
  <si>
    <t>Secondary Immature Spruce (&gt;35%)</t>
  </si>
  <si>
    <t>MAJOR LICENSES</t>
  </si>
  <si>
    <t>First Nations</t>
  </si>
  <si>
    <t>Bijoux Falls</t>
  </si>
  <si>
    <t>Chuchi</t>
  </si>
  <si>
    <t>Firth</t>
  </si>
  <si>
    <t>Reynolds</t>
  </si>
  <si>
    <t>Tezzeron</t>
  </si>
  <si>
    <t>Carp</t>
  </si>
  <si>
    <t>LU's (Mackenzie)</t>
  </si>
  <si>
    <t>ESI BMA THLB Infested Stands (Leading and Secondary Spruce/AC6+/no trace)</t>
  </si>
  <si>
    <t>Licensee Action Plans</t>
  </si>
  <si>
    <t>Code</t>
  </si>
  <si>
    <t>BCTS MK</t>
  </si>
  <si>
    <t>CC</t>
  </si>
  <si>
    <t>D</t>
  </si>
  <si>
    <t>PH</t>
  </si>
  <si>
    <t>R</t>
  </si>
  <si>
    <t>BCTS PG</t>
  </si>
  <si>
    <t>Canfor MK</t>
  </si>
  <si>
    <t>Canfor PG</t>
  </si>
  <si>
    <t>Canfor STN</t>
  </si>
  <si>
    <t>Sinclar</t>
  </si>
  <si>
    <t>mBEC</t>
  </si>
  <si>
    <t>30 = TFL 30</t>
  </si>
  <si>
    <t>53=TFL 53</t>
  </si>
  <si>
    <t>Landscape Unit</t>
  </si>
  <si>
    <t>DMK</t>
  </si>
  <si>
    <t>DRV</t>
  </si>
  <si>
    <t>DPG</t>
  </si>
  <si>
    <t>DVA</t>
  </si>
  <si>
    <t>TSA/TFL</t>
  </si>
  <si>
    <t>District</t>
  </si>
  <si>
    <t>A18</t>
  </si>
  <si>
    <t>A8</t>
  </si>
  <si>
    <r>
      <t xml:space="preserve">    (</t>
    </r>
    <r>
      <rPr>
        <sz val="9"/>
        <rFont val="Calibri"/>
        <family val="2"/>
        <scheme val="minor"/>
      </rPr>
      <t>TSR 5</t>
    </r>
    <r>
      <rPr>
        <sz val="9"/>
        <color theme="1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 xml:space="preserve">for TSA24 &amp; </t>
    </r>
    <r>
      <rPr>
        <sz val="9"/>
        <color theme="1"/>
        <rFont val="Calibri"/>
        <family val="2"/>
        <scheme val="minor"/>
      </rPr>
      <t xml:space="preserve"> TSA16, TSR 4 for </t>
    </r>
    <r>
      <rPr>
        <sz val="9"/>
        <rFont val="Calibri"/>
        <family val="2"/>
        <scheme val="minor"/>
      </rPr>
      <t>TSA17,</t>
    </r>
    <r>
      <rPr>
        <sz val="9"/>
        <color theme="1"/>
        <rFont val="Calibri"/>
        <family val="2"/>
        <scheme val="minor"/>
      </rPr>
      <t xml:space="preserve"> N/A for</t>
    </r>
    <r>
      <rPr>
        <sz val="9"/>
        <rFont val="Calibri"/>
        <family val="2"/>
        <scheme val="minor"/>
      </rPr>
      <t xml:space="preserve"> TFL</t>
    </r>
    <r>
      <rPr>
        <sz val="9"/>
        <color theme="1"/>
        <rFont val="Calibri"/>
        <family val="2"/>
        <scheme val="minor"/>
      </rPr>
      <t>'s)</t>
    </r>
  </si>
  <si>
    <t>Consolidated cut block layer</t>
  </si>
  <si>
    <t>Not Old Growth</t>
  </si>
  <si>
    <t>Old Growth</t>
  </si>
  <si>
    <t>Old Interior</t>
  </si>
  <si>
    <t>Mackenzie Old Growth Statistics / Action Plan (All Codes)</t>
  </si>
  <si>
    <t>Natural Resource District</t>
  </si>
  <si>
    <t>Spruce Leading and Secondary Spruce Stands (&gt;35%)</t>
  </si>
  <si>
    <t>Mackenzie</t>
  </si>
  <si>
    <t>Prince George</t>
  </si>
  <si>
    <t>Stuart Nechako</t>
  </si>
  <si>
    <t>Robson Valley</t>
  </si>
  <si>
    <t>CFLB Leading Spruce</t>
  </si>
  <si>
    <t>CFLB Secondary Spruce</t>
  </si>
  <si>
    <t>AOS*</t>
  </si>
  <si>
    <t>* Accumulated AOS minus consolidated cut blocks and licensee reported harvesting</t>
  </si>
  <si>
    <t>THLB Leading Spruce</t>
  </si>
  <si>
    <t>THLB Secondary Spruce</t>
  </si>
  <si>
    <t>Addressed by Plan**</t>
  </si>
  <si>
    <t>** All action codes</t>
  </si>
  <si>
    <t>``</t>
  </si>
  <si>
    <t>A</t>
  </si>
  <si>
    <t>C</t>
  </si>
  <si>
    <t>H</t>
  </si>
  <si>
    <t>I</t>
  </si>
  <si>
    <t>Operability</t>
  </si>
  <si>
    <t>Licencee Action Plan (PH, D) &amp; Previous Harvesting by Operability</t>
  </si>
  <si>
    <t>N</t>
  </si>
  <si>
    <t>Conventional</t>
  </si>
  <si>
    <t>Cable</t>
  </si>
  <si>
    <t>Inoperable</t>
  </si>
  <si>
    <t>Sincclar</t>
  </si>
  <si>
    <t>Mixed</t>
  </si>
  <si>
    <t>Not Classified</t>
  </si>
  <si>
    <t>Total</t>
  </si>
  <si>
    <t>ALRF</t>
  </si>
  <si>
    <t>ChuCho</t>
  </si>
  <si>
    <t>CNC</t>
  </si>
  <si>
    <t>Dunkley</t>
  </si>
  <si>
    <t>MLMCF</t>
  </si>
  <si>
    <t>Licensee Planned Harvest and Deferred by Operability</t>
  </si>
  <si>
    <t>Licensee Previous Harvest by Operability</t>
  </si>
  <si>
    <r>
      <rPr>
        <b/>
        <sz val="9"/>
        <rFont val="Calibri"/>
        <family val="2"/>
        <scheme val="minor"/>
      </rPr>
      <t>by Merge BEC</t>
    </r>
    <r>
      <rPr>
        <i/>
        <sz val="9"/>
        <color theme="3" tint="-0.249977111117893"/>
        <rFont val="Calibri"/>
        <family val="2"/>
        <scheme val="minor"/>
      </rPr>
      <t xml:space="preserve"> (no CC)</t>
    </r>
  </si>
  <si>
    <r>
      <rPr>
        <b/>
        <sz val="9"/>
        <color theme="1"/>
        <rFont val="Calibri"/>
        <family val="2"/>
        <scheme val="minor"/>
      </rPr>
      <t>by Landscape Unit</t>
    </r>
    <r>
      <rPr>
        <sz val="9"/>
        <color theme="1"/>
        <rFont val="Calibri"/>
        <family val="2"/>
        <scheme val="minor"/>
      </rPr>
      <t xml:space="preserve"> </t>
    </r>
    <r>
      <rPr>
        <i/>
        <sz val="9"/>
        <color theme="3" tint="-0.249977111117893"/>
        <rFont val="Calibri"/>
        <family val="2"/>
        <scheme val="minor"/>
      </rPr>
      <t>(no CC)</t>
    </r>
  </si>
  <si>
    <t>Canfor (no TFL)</t>
  </si>
  <si>
    <t>Planning Horizon - 2020</t>
  </si>
  <si>
    <t>Licensee</t>
  </si>
  <si>
    <t>Action Plan - Retention</t>
  </si>
  <si>
    <t>Area Left to Action</t>
  </si>
  <si>
    <t>Action Plan - Planned Harvest</t>
  </si>
  <si>
    <t>Subtotal</t>
  </si>
  <si>
    <t>Action Plan CleaCut</t>
  </si>
  <si>
    <t>B2B (Code 1, 2) Planned Harvest</t>
  </si>
  <si>
    <r>
      <t xml:space="preserve">Remaining AOS </t>
    </r>
    <r>
      <rPr>
        <i/>
        <sz val="9"/>
        <color theme="3" tint="-0.249977111117893"/>
        <rFont val="Calibri"/>
        <family val="2"/>
        <scheme val="minor"/>
      </rPr>
      <t>(not B2B, not PH)</t>
    </r>
  </si>
  <si>
    <t>Area</t>
  </si>
  <si>
    <t>Canfor TFL30</t>
  </si>
  <si>
    <t>Operating Area</t>
  </si>
  <si>
    <t>BCB Code</t>
  </si>
  <si>
    <r>
      <t xml:space="preserve">Business to Business </t>
    </r>
    <r>
      <rPr>
        <i/>
        <sz val="9"/>
        <color theme="3" tint="-0.249977111117893"/>
        <rFont val="Calibri"/>
        <family val="2"/>
        <scheme val="minor"/>
      </rPr>
      <t>(PH only)</t>
    </r>
  </si>
  <si>
    <t>Age  Class</t>
  </si>
  <si>
    <t>&lt;Null&gt;</t>
  </si>
  <si>
    <t>Action Plan - Deferred</t>
  </si>
  <si>
    <r>
      <t xml:space="preserve">Target AOS - </t>
    </r>
    <r>
      <rPr>
        <i/>
        <sz val="8"/>
        <color theme="1"/>
        <rFont val="Calibri"/>
        <family val="2"/>
        <scheme val="minor"/>
      </rPr>
      <t>THLB, L-VS, AC6+, Sx Leading and Secondary</t>
    </r>
  </si>
  <si>
    <r>
      <t>AOS</t>
    </r>
    <r>
      <rPr>
        <sz val="9"/>
        <color theme="1"/>
        <rFont val="Calibri"/>
        <family val="2"/>
        <scheme val="minor"/>
      </rPr>
      <t xml:space="preserve"> - </t>
    </r>
    <r>
      <rPr>
        <i/>
        <sz val="8"/>
        <color theme="1"/>
        <rFont val="Calibri"/>
        <family val="2"/>
        <scheme val="minor"/>
      </rPr>
      <t>All Severity, All Age Classes</t>
    </r>
  </si>
  <si>
    <r>
      <t>AOS</t>
    </r>
    <r>
      <rPr>
        <sz val="9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- </t>
    </r>
    <r>
      <rPr>
        <i/>
        <sz val="8"/>
        <color theme="1"/>
        <rFont val="Calibri"/>
        <family val="2"/>
        <scheme val="minor"/>
      </rPr>
      <t>All Severity, All Age Classes</t>
    </r>
  </si>
  <si>
    <r>
      <t xml:space="preserve">AOS </t>
    </r>
    <r>
      <rPr>
        <sz val="9"/>
        <color theme="1"/>
        <rFont val="Calibri"/>
        <family val="2"/>
        <scheme val="minor"/>
      </rPr>
      <t>-</t>
    </r>
    <r>
      <rPr>
        <i/>
        <sz val="9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All Severity, All Age Classes</t>
    </r>
  </si>
  <si>
    <t xml:space="preserve">AAC as Area (ha) @ 305m3/ha </t>
  </si>
  <si>
    <t>B2B Planned Harvest (ha)*</t>
  </si>
  <si>
    <r>
      <t>Non AOS</t>
    </r>
    <r>
      <rPr>
        <sz val="8"/>
        <color theme="1"/>
        <rFont val="Calibri"/>
        <family val="2"/>
        <scheme val="minor"/>
      </rPr>
      <t xml:space="preserve"> (All Age Classes)</t>
    </r>
  </si>
  <si>
    <t>Action Plan - Total</t>
  </si>
  <si>
    <t>Approx. number of years to action - all PH</t>
  </si>
  <si>
    <t>Approx. number of years to action - Target AOS PH</t>
  </si>
  <si>
    <t>District / TSA</t>
  </si>
  <si>
    <r>
      <t xml:space="preserve">AOS - </t>
    </r>
    <r>
      <rPr>
        <i/>
        <sz val="8"/>
        <color theme="1"/>
        <rFont val="Calibri"/>
        <family val="2"/>
        <scheme val="minor"/>
      </rPr>
      <t>excluded from THLB</t>
    </r>
  </si>
  <si>
    <r>
      <t xml:space="preserve">Target AOS </t>
    </r>
    <r>
      <rPr>
        <i/>
        <sz val="9"/>
        <color theme="1"/>
        <rFont val="Calibri"/>
        <family val="2"/>
        <scheme val="minor"/>
      </rPr>
      <t>- THLB, L-VS, AC6+, Sx Leading and Secondary</t>
    </r>
  </si>
  <si>
    <t>AOS Area Netdown</t>
  </si>
  <si>
    <r>
      <t>Target AOS -</t>
    </r>
    <r>
      <rPr>
        <i/>
        <sz val="8"/>
        <rFont val="Calibri"/>
        <family val="2"/>
        <scheme val="minor"/>
      </rPr>
      <t xml:space="preserve"> THLB Age Class 3-5</t>
    </r>
  </si>
  <si>
    <r>
      <t>Target AOS -</t>
    </r>
    <r>
      <rPr>
        <i/>
        <sz val="8"/>
        <rFont val="Calibri"/>
        <family val="2"/>
        <scheme val="minor"/>
      </rPr>
      <t xml:space="preserve"> THLB (L-VS) (ha)</t>
    </r>
  </si>
  <si>
    <r>
      <t xml:space="preserve">AOS - All Area </t>
    </r>
    <r>
      <rPr>
        <i/>
        <sz val="8"/>
        <color theme="1"/>
        <rFont val="Calibri"/>
        <family val="2"/>
        <scheme val="minor"/>
      </rPr>
      <t>- 2019 Accumulative</t>
    </r>
  </si>
  <si>
    <r>
      <t xml:space="preserve">AOS - </t>
    </r>
    <r>
      <rPr>
        <sz val="9"/>
        <rFont val="Calibri"/>
        <family val="2"/>
        <scheme val="minor"/>
      </rPr>
      <t xml:space="preserve">THLB </t>
    </r>
    <r>
      <rPr>
        <i/>
        <sz val="8"/>
        <rFont val="Calibri"/>
        <family val="2"/>
        <scheme val="minor"/>
      </rPr>
      <t>(all severity and age classes, netted down)</t>
    </r>
  </si>
  <si>
    <r>
      <t xml:space="preserve">THLB Remove Immature </t>
    </r>
    <r>
      <rPr>
        <i/>
        <sz val="8"/>
        <rFont val="Calibri"/>
        <family val="2"/>
        <scheme val="minor"/>
      </rPr>
      <t>- AC 1 &amp; 2 all severity</t>
    </r>
  </si>
  <si>
    <t>THLB - Remove Trace</t>
  </si>
  <si>
    <r>
      <t>Action Plan -</t>
    </r>
    <r>
      <rPr>
        <i/>
        <sz val="8"/>
        <rFont val="Calibri"/>
        <family val="2"/>
        <scheme val="minor"/>
      </rPr>
      <t xml:space="preserve"> Previously Actioned</t>
    </r>
  </si>
  <si>
    <r>
      <t>AOS THLB</t>
    </r>
    <r>
      <rPr>
        <i/>
        <sz val="8"/>
        <rFont val="Calibri"/>
        <family val="2"/>
        <scheme val="minor"/>
      </rPr>
      <t xml:space="preserve"> No netdows, non spruce (less than 35%)</t>
    </r>
  </si>
  <si>
    <t>Non-Actioned AOS</t>
  </si>
  <si>
    <t>(THLB by district by company by severity by age class)</t>
  </si>
  <si>
    <t>Total DMK</t>
  </si>
  <si>
    <t>Total DPG</t>
  </si>
  <si>
    <t>2020 Action Plan</t>
  </si>
  <si>
    <t>by company by severity by planned harvest code</t>
  </si>
  <si>
    <t>Plan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</si>
</sst>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[$-409]d\-mmm\-yy;@"/>
    <numFmt numFmtId="166" formatCode="#,##0.0"/>
  </numFmts>
  <fonts count="54" x14ac:knownFonts="1">
    <font>
      <sz val="11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48884A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10"/>
      <color theme="4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70C0"/>
      <name val="Calibri"/>
      <family val="2"/>
      <scheme val="minor"/>
    </font>
    <font>
      <b/>
      <sz val="9"/>
      <color rgb="FF00B050"/>
      <name val="Calibri"/>
      <family val="2"/>
      <scheme val="minor"/>
    </font>
    <font>
      <sz val="9"/>
      <color theme="5"/>
      <name val="Calibri"/>
      <family val="2"/>
      <scheme val="minor"/>
    </font>
    <font>
      <b/>
      <sz val="9"/>
      <color theme="3" tint="0.39997558519241921"/>
      <name val="Calibri"/>
      <family val="2"/>
      <scheme val="minor"/>
    </font>
    <font>
      <sz val="9"/>
      <color theme="3" tint="0.39997558519241921"/>
      <name val="Calibri"/>
      <family val="2"/>
      <scheme val="minor"/>
    </font>
    <font>
      <b/>
      <sz val="9"/>
      <color theme="5" tint="-0.249977111117893"/>
      <name val="Calibri"/>
      <family val="2"/>
      <scheme val="minor"/>
    </font>
    <font>
      <sz val="9"/>
      <color theme="5" tint="-0.249977111117893"/>
      <name val="Calibri"/>
      <family val="2"/>
      <scheme val="minor"/>
    </font>
    <font>
      <b/>
      <sz val="9"/>
      <color rgb="FF33CC33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9"/>
      <color theme="3" tint="-0.249977111117893"/>
      <name val="Calibri"/>
      <family val="2"/>
      <scheme val="minor"/>
    </font>
    <font>
      <i/>
      <sz val="9"/>
      <color theme="3" tint="-0.249977111117893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4"/>
      <name val="Calibri"/>
      <family val="2"/>
      <scheme val="minor"/>
    </font>
    <font>
      <b/>
      <sz val="9"/>
      <color theme="3"/>
      <name val="Calibri"/>
      <family val="2"/>
      <scheme val="minor"/>
    </font>
    <font>
      <sz val="9"/>
      <color rgb="FFC00000"/>
      <name val="Calibri"/>
      <family val="2"/>
      <scheme val="minor"/>
    </font>
    <font>
      <b/>
      <sz val="9"/>
      <color theme="6" tint="-0.249977111117893"/>
      <name val="Calibri"/>
      <family val="2"/>
      <scheme val="minor"/>
    </font>
    <font>
      <sz val="9"/>
      <color theme="1" tint="4.9989318521683403E-2"/>
      <name val="Calibri"/>
      <family val="2"/>
      <scheme val="minor"/>
    </font>
    <font>
      <b/>
      <sz val="9"/>
      <color theme="1" tint="4.9989318521683403E-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6" tint="-0.249977111117893"/>
      <name val="Calibri"/>
      <family val="2"/>
      <scheme val="minor"/>
    </font>
    <font>
      <i/>
      <sz val="8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5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32" fillId="0" borderId="0" applyNumberFormat="0" applyFill="0" applyBorder="0" applyAlignment="0" applyProtection="0"/>
    <xf numFmtId="0" fontId="33" fillId="0" borderId="10" applyNumberFormat="0" applyFill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36" fillId="3" borderId="0" applyNumberFormat="0" applyBorder="0" applyAlignment="0" applyProtection="0"/>
    <xf numFmtId="0" fontId="37" fillId="4" borderId="0" applyNumberFormat="0" applyBorder="0" applyAlignment="0" applyProtection="0"/>
    <xf numFmtId="0" fontId="38" fillId="5" borderId="0" applyNumberFormat="0" applyBorder="0" applyAlignment="0" applyProtection="0"/>
    <xf numFmtId="0" fontId="39" fillId="6" borderId="13" applyNumberFormat="0" applyAlignment="0" applyProtection="0"/>
    <xf numFmtId="0" fontId="40" fillId="7" borderId="14" applyNumberFormat="0" applyAlignment="0" applyProtection="0"/>
    <xf numFmtId="0" fontId="41" fillId="7" borderId="13" applyNumberFormat="0" applyAlignment="0" applyProtection="0"/>
    <xf numFmtId="0" fontId="42" fillId="0" borderId="15" applyNumberFormat="0" applyFill="0" applyAlignment="0" applyProtection="0"/>
    <xf numFmtId="0" fontId="43" fillId="8" borderId="16" applyNumberFormat="0" applyAlignment="0" applyProtection="0"/>
    <xf numFmtId="0" fontId="44" fillId="0" borderId="0" applyNumberFormat="0" applyFill="0" applyBorder="0" applyAlignment="0" applyProtection="0"/>
    <xf numFmtId="0" fontId="31" fillId="9" borderId="17" applyNumberFormat="0" applyFont="0" applyAlignment="0" applyProtection="0"/>
    <xf numFmtId="0" fontId="45" fillId="0" borderId="0" applyNumberFormat="0" applyFill="0" applyBorder="0" applyAlignment="0" applyProtection="0"/>
    <xf numFmtId="0" fontId="46" fillId="0" borderId="18" applyNumberFormat="0" applyFill="0" applyAlignment="0" applyProtection="0"/>
    <xf numFmtId="0" fontId="47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47" fillId="13" borderId="0" applyNumberFormat="0" applyBorder="0" applyAlignment="0" applyProtection="0"/>
    <xf numFmtId="0" fontId="47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47" fillId="17" borderId="0" applyNumberFormat="0" applyBorder="0" applyAlignment="0" applyProtection="0"/>
    <xf numFmtId="0" fontId="47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47" fillId="21" borderId="0" applyNumberFormat="0" applyBorder="0" applyAlignment="0" applyProtection="0"/>
    <xf numFmtId="0" fontId="47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47" fillId="25" borderId="0" applyNumberFormat="0" applyBorder="0" applyAlignment="0" applyProtection="0"/>
    <xf numFmtId="0" fontId="47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47" fillId="29" borderId="0" applyNumberFormat="0" applyBorder="0" applyAlignment="0" applyProtection="0"/>
    <xf numFmtId="0" fontId="47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47" fillId="33" borderId="0" applyNumberFormat="0" applyBorder="0" applyAlignment="0" applyProtection="0"/>
    <xf numFmtId="164" fontId="31" fillId="0" borderId="0" applyFont="0" applyFill="0" applyBorder="0" applyAlignment="0" applyProtection="0"/>
    <xf numFmtId="165" fontId="31" fillId="0" borderId="0"/>
  </cellStyleXfs>
  <cellXfs count="169">
    <xf numFmtId="0" fontId="0" fillId="0" borderId="0" xfId="0"/>
    <xf numFmtId="0" fontId="1" fillId="0" borderId="0" xfId="0" applyFont="1"/>
    <xf numFmtId="0" fontId="2" fillId="0" borderId="0" xfId="0" applyFont="1"/>
    <xf numFmtId="17" fontId="2" fillId="0" borderId="0" xfId="0" quotePrefix="1" applyNumberFormat="1" applyFont="1"/>
    <xf numFmtId="0" fontId="3" fillId="0" borderId="0" xfId="0" applyFont="1"/>
    <xf numFmtId="0" fontId="4" fillId="0" borderId="0" xfId="0" applyFont="1"/>
    <xf numFmtId="3" fontId="5" fillId="0" borderId="0" xfId="0" applyNumberFormat="1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quotePrefix="1" applyFont="1"/>
    <xf numFmtId="0" fontId="2" fillId="0" borderId="0" xfId="0" quotePrefix="1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/>
    <xf numFmtId="0" fontId="6" fillId="0" borderId="0" xfId="0" applyFont="1"/>
    <xf numFmtId="3" fontId="10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3" fontId="11" fillId="0" borderId="0" xfId="0" applyNumberFormat="1" applyFont="1"/>
    <xf numFmtId="3" fontId="12" fillId="0" borderId="0" xfId="0" applyNumberFormat="1" applyFont="1"/>
    <xf numFmtId="3" fontId="2" fillId="0" borderId="0" xfId="0" applyNumberFormat="1" applyFont="1"/>
    <xf numFmtId="3" fontId="2" fillId="0" borderId="0" xfId="0" applyNumberFormat="1" applyFont="1" applyAlignment="1">
      <alignment horizontal="center"/>
    </xf>
    <xf numFmtId="3" fontId="6" fillId="0" borderId="0" xfId="0" applyNumberFormat="1" applyFont="1"/>
    <xf numFmtId="3" fontId="14" fillId="0" borderId="0" xfId="0" applyNumberFormat="1" applyFont="1" applyAlignment="1"/>
    <xf numFmtId="3" fontId="14" fillId="0" borderId="0" xfId="0" applyNumberFormat="1" applyFont="1" applyAlignment="1">
      <alignment horizontal="left"/>
    </xf>
    <xf numFmtId="3" fontId="6" fillId="0" borderId="1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3" fontId="15" fillId="0" borderId="0" xfId="0" applyNumberFormat="1" applyFont="1"/>
    <xf numFmtId="3" fontId="2" fillId="0" borderId="1" xfId="0" applyNumberFormat="1" applyFont="1" applyBorder="1"/>
    <xf numFmtId="3" fontId="3" fillId="0" borderId="0" xfId="0" applyNumberFormat="1" applyFont="1"/>
    <xf numFmtId="3" fontId="16" fillId="0" borderId="0" xfId="0" applyNumberFormat="1" applyFont="1" applyBorder="1"/>
    <xf numFmtId="3" fontId="16" fillId="0" borderId="0" xfId="0" applyNumberFormat="1" applyFont="1"/>
    <xf numFmtId="3" fontId="2" fillId="0" borderId="0" xfId="0" applyNumberFormat="1" applyFont="1" applyBorder="1" applyAlignment="1">
      <alignment horizontal="center"/>
    </xf>
    <xf numFmtId="3" fontId="17" fillId="0" borderId="1" xfId="0" applyNumberFormat="1" applyFont="1" applyBorder="1" applyAlignment="1">
      <alignment horizontal="center"/>
    </xf>
    <xf numFmtId="3" fontId="17" fillId="0" borderId="0" xfId="0" applyNumberFormat="1" applyFont="1" applyBorder="1" applyAlignment="1">
      <alignment horizontal="center"/>
    </xf>
    <xf numFmtId="3" fontId="18" fillId="0" borderId="0" xfId="0" applyNumberFormat="1" applyFont="1" applyBorder="1"/>
    <xf numFmtId="3" fontId="18" fillId="0" borderId="0" xfId="0" applyNumberFormat="1" applyFont="1"/>
    <xf numFmtId="3" fontId="6" fillId="0" borderId="0" xfId="0" applyNumberFormat="1" applyFont="1" applyAlignment="1">
      <alignment horizontal="left"/>
    </xf>
    <xf numFmtId="3" fontId="20" fillId="0" borderId="0" xfId="0" applyNumberFormat="1" applyFont="1"/>
    <xf numFmtId="3" fontId="17" fillId="0" borderId="1" xfId="0" applyNumberFormat="1" applyFont="1" applyBorder="1"/>
    <xf numFmtId="3" fontId="15" fillId="0" borderId="0" xfId="0" applyNumberFormat="1" applyFont="1" applyAlignment="1">
      <alignment horizontal="left"/>
    </xf>
    <xf numFmtId="3" fontId="17" fillId="0" borderId="0" xfId="0" applyNumberFormat="1" applyFont="1"/>
    <xf numFmtId="3" fontId="2" fillId="0" borderId="0" xfId="0" quotePrefix="1" applyNumberFormat="1" applyFont="1" applyAlignment="1">
      <alignment horizontal="center"/>
    </xf>
    <xf numFmtId="3" fontId="16" fillId="0" borderId="0" xfId="0" applyNumberFormat="1" applyFont="1" applyAlignment="1">
      <alignment horizontal="center"/>
    </xf>
    <xf numFmtId="3" fontId="6" fillId="0" borderId="0" xfId="0" applyNumberFormat="1" applyFont="1" applyBorder="1"/>
    <xf numFmtId="3" fontId="15" fillId="0" borderId="0" xfId="0" applyNumberFormat="1" applyFont="1" applyBorder="1"/>
    <xf numFmtId="3" fontId="15" fillId="0" borderId="0" xfId="0" applyNumberFormat="1" applyFont="1" applyBorder="1" applyAlignment="1">
      <alignment horizontal="left"/>
    </xf>
    <xf numFmtId="3" fontId="6" fillId="0" borderId="0" xfId="0" applyNumberFormat="1" applyFont="1" applyBorder="1" applyAlignment="1">
      <alignment horizontal="left"/>
    </xf>
    <xf numFmtId="3" fontId="17" fillId="0" borderId="0" xfId="0" applyNumberFormat="1" applyFont="1" applyBorder="1"/>
    <xf numFmtId="3" fontId="21" fillId="0" borderId="0" xfId="0" applyNumberFormat="1" applyFont="1" applyBorder="1" applyAlignment="1">
      <alignment horizontal="center"/>
    </xf>
    <xf numFmtId="3" fontId="21" fillId="0" borderId="0" xfId="0" applyNumberFormat="1" applyFont="1" applyBorder="1"/>
    <xf numFmtId="3" fontId="2" fillId="0" borderId="0" xfId="0" applyNumberFormat="1" applyFont="1" applyAlignment="1">
      <alignment horizontal="left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/>
    <xf numFmtId="3" fontId="2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right"/>
    </xf>
    <xf numFmtId="3" fontId="20" fillId="0" borderId="0" xfId="0" applyNumberFormat="1" applyFont="1" applyAlignment="1">
      <alignment horizontal="center"/>
    </xf>
    <xf numFmtId="3" fontId="2" fillId="0" borderId="0" xfId="0" applyNumberFormat="1" applyFont="1" applyAlignment="1"/>
    <xf numFmtId="3" fontId="2" fillId="0" borderId="0" xfId="0" applyNumberFormat="1" applyFont="1" applyBorder="1" applyAlignment="1"/>
    <xf numFmtId="3" fontId="15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23" fillId="0" borderId="0" xfId="0" applyNumberFormat="1" applyFont="1" applyAlignment="1">
      <alignment horizontal="left"/>
    </xf>
    <xf numFmtId="3" fontId="25" fillId="0" borderId="0" xfId="0" applyNumberFormat="1" applyFont="1"/>
    <xf numFmtId="3" fontId="6" fillId="0" borderId="0" xfId="0" applyNumberFormat="1" applyFont="1" applyAlignment="1">
      <alignment horizontal="center" wrapText="1"/>
    </xf>
    <xf numFmtId="3" fontId="6" fillId="0" borderId="1" xfId="0" applyNumberFormat="1" applyFont="1" applyBorder="1" applyAlignment="1">
      <alignment horizontal="center" wrapText="1"/>
    </xf>
    <xf numFmtId="3" fontId="26" fillId="0" borderId="0" xfId="0" applyNumberFormat="1" applyFont="1"/>
    <xf numFmtId="3" fontId="2" fillId="2" borderId="2" xfId="0" applyNumberFormat="1" applyFont="1" applyFill="1" applyBorder="1"/>
    <xf numFmtId="3" fontId="6" fillId="2" borderId="3" xfId="0" applyNumberFormat="1" applyFont="1" applyFill="1" applyBorder="1" applyAlignment="1">
      <alignment horizontal="center"/>
    </xf>
    <xf numFmtId="3" fontId="6" fillId="2" borderId="5" xfId="0" applyNumberFormat="1" applyFont="1" applyFill="1" applyBorder="1"/>
    <xf numFmtId="3" fontId="2" fillId="0" borderId="6" xfId="0" applyNumberFormat="1" applyFont="1" applyBorder="1"/>
    <xf numFmtId="3" fontId="2" fillId="0" borderId="8" xfId="0" applyNumberFormat="1" applyFont="1" applyBorder="1"/>
    <xf numFmtId="3" fontId="2" fillId="2" borderId="7" xfId="0" applyNumberFormat="1" applyFont="1" applyFill="1" applyBorder="1" applyAlignment="1">
      <alignment horizontal="right"/>
    </xf>
    <xf numFmtId="3" fontId="2" fillId="2" borderId="4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center" wrapText="1"/>
    </xf>
    <xf numFmtId="3" fontId="27" fillId="0" borderId="0" xfId="0" applyNumberFormat="1" applyFont="1"/>
    <xf numFmtId="3" fontId="28" fillId="0" borderId="0" xfId="0" applyNumberFormat="1" applyFont="1"/>
    <xf numFmtId="3" fontId="28" fillId="0" borderId="0" xfId="0" applyNumberFormat="1" applyFont="1" applyBorder="1"/>
    <xf numFmtId="3" fontId="28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 wrapText="1"/>
    </xf>
    <xf numFmtId="3" fontId="27" fillId="0" borderId="0" xfId="0" applyNumberFormat="1" applyFont="1" applyBorder="1" applyAlignment="1">
      <alignment horizontal="right"/>
    </xf>
    <xf numFmtId="3" fontId="27" fillId="0" borderId="0" xfId="0" applyNumberFormat="1" applyFont="1" applyBorder="1"/>
    <xf numFmtId="3" fontId="2" fillId="0" borderId="0" xfId="0" applyNumberFormat="1" applyFont="1" applyBorder="1" applyAlignment="1">
      <alignment horizontal="right" wrapText="1"/>
    </xf>
    <xf numFmtId="3" fontId="22" fillId="0" borderId="0" xfId="0" applyNumberFormat="1" applyFont="1" applyBorder="1" applyAlignment="1">
      <alignment horizontal="left"/>
    </xf>
    <xf numFmtId="3" fontId="9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center" wrapText="1"/>
    </xf>
    <xf numFmtId="3" fontId="30" fillId="0" borderId="0" xfId="0" applyNumberFormat="1" applyFont="1" applyBorder="1" applyAlignment="1">
      <alignment horizontal="center" wrapText="1"/>
    </xf>
    <xf numFmtId="3" fontId="29" fillId="0" borderId="0" xfId="0" applyNumberFormat="1" applyFont="1" applyBorder="1" applyAlignment="1">
      <alignment horizontal="center"/>
    </xf>
    <xf numFmtId="3" fontId="29" fillId="0" borderId="0" xfId="0" applyNumberFormat="1" applyFont="1" applyBorder="1"/>
    <xf numFmtId="3" fontId="30" fillId="0" borderId="1" xfId="0" applyNumberFormat="1" applyFont="1" applyBorder="1" applyAlignment="1">
      <alignment horizontal="center"/>
    </xf>
    <xf numFmtId="3" fontId="2" fillId="0" borderId="5" xfId="0" applyNumberFormat="1" applyFont="1" applyBorder="1"/>
    <xf numFmtId="3" fontId="2" fillId="0" borderId="7" xfId="0" applyNumberFormat="1" applyFont="1" applyBorder="1"/>
    <xf numFmtId="3" fontId="6" fillId="0" borderId="7" xfId="0" applyNumberFormat="1" applyFont="1" applyBorder="1" applyAlignment="1">
      <alignment horizontal="center" wrapText="1"/>
    </xf>
    <xf numFmtId="3" fontId="2" fillId="0" borderId="7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/>
    <xf numFmtId="3" fontId="2" fillId="0" borderId="3" xfId="0" applyNumberFormat="1" applyFont="1" applyBorder="1"/>
    <xf numFmtId="3" fontId="2" fillId="0" borderId="3" xfId="0" applyNumberFormat="1" applyFont="1" applyBorder="1" applyAlignment="1">
      <alignment horizontal="center"/>
    </xf>
    <xf numFmtId="3" fontId="6" fillId="0" borderId="2" xfId="0" applyNumberFormat="1" applyFont="1" applyBorder="1"/>
    <xf numFmtId="3" fontId="6" fillId="0" borderId="3" xfId="0" applyNumberFormat="1" applyFont="1" applyBorder="1" applyAlignment="1">
      <alignment horizontal="center"/>
    </xf>
    <xf numFmtId="3" fontId="6" fillId="0" borderId="3" xfId="0" applyNumberFormat="1" applyFont="1" applyBorder="1"/>
    <xf numFmtId="3" fontId="2" fillId="0" borderId="4" xfId="0" applyNumberFormat="1" applyFont="1" applyBorder="1"/>
    <xf numFmtId="3" fontId="2" fillId="0" borderId="2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right"/>
    </xf>
    <xf numFmtId="3" fontId="27" fillId="34" borderId="0" xfId="0" applyNumberFormat="1" applyFont="1" applyFill="1" applyBorder="1" applyAlignment="1">
      <alignment horizontal="center"/>
    </xf>
    <xf numFmtId="3" fontId="8" fillId="34" borderId="5" xfId="0" applyNumberFormat="1" applyFont="1" applyFill="1" applyBorder="1" applyAlignment="1">
      <alignment horizontal="right"/>
    </xf>
    <xf numFmtId="3" fontId="6" fillId="34" borderId="0" xfId="0" applyNumberFormat="1" applyFont="1" applyFill="1" applyBorder="1" applyAlignment="1">
      <alignment horizontal="center"/>
    </xf>
    <xf numFmtId="3" fontId="2" fillId="34" borderId="0" xfId="0" applyNumberFormat="1" applyFont="1" applyFill="1" applyBorder="1" applyAlignment="1">
      <alignment horizontal="center"/>
    </xf>
    <xf numFmtId="3" fontId="27" fillId="34" borderId="0" xfId="0" applyNumberFormat="1" applyFont="1" applyFill="1" applyBorder="1"/>
    <xf numFmtId="3" fontId="2" fillId="0" borderId="7" xfId="0" applyNumberFormat="1" applyFont="1" applyBorder="1" applyAlignment="1">
      <alignment horizontal="right"/>
    </xf>
    <xf numFmtId="3" fontId="6" fillId="35" borderId="7" xfId="0" applyNumberFormat="1" applyFont="1" applyFill="1" applyBorder="1" applyAlignment="1">
      <alignment horizontal="right"/>
    </xf>
    <xf numFmtId="3" fontId="6" fillId="35" borderId="1" xfId="0" applyNumberFormat="1" applyFont="1" applyFill="1" applyBorder="1"/>
    <xf numFmtId="3" fontId="6" fillId="35" borderId="1" xfId="0" applyNumberFormat="1" applyFont="1" applyFill="1" applyBorder="1" applyAlignment="1">
      <alignment horizontal="center"/>
    </xf>
    <xf numFmtId="3" fontId="6" fillId="35" borderId="7" xfId="0" applyNumberFormat="1" applyFont="1" applyFill="1" applyBorder="1"/>
    <xf numFmtId="3" fontId="6" fillId="35" borderId="8" xfId="0" applyNumberFormat="1" applyFont="1" applyFill="1" applyBorder="1"/>
    <xf numFmtId="3" fontId="6" fillId="0" borderId="0" xfId="0" applyNumberFormat="1" applyFont="1" applyAlignment="1">
      <alignment horizontal="right"/>
    </xf>
    <xf numFmtId="3" fontId="6" fillId="0" borderId="8" xfId="0" applyNumberFormat="1" applyFont="1" applyBorder="1" applyAlignment="1">
      <alignment horizontal="center" wrapText="1"/>
    </xf>
    <xf numFmtId="3" fontId="50" fillId="0" borderId="0" xfId="0" applyNumberFormat="1" applyFont="1"/>
    <xf numFmtId="3" fontId="50" fillId="0" borderId="0" xfId="0" applyNumberFormat="1" applyFont="1" applyAlignment="1">
      <alignment horizontal="right"/>
    </xf>
    <xf numFmtId="3" fontId="50" fillId="0" borderId="0" xfId="0" applyNumberFormat="1" applyFont="1" applyAlignment="1">
      <alignment horizontal="center"/>
    </xf>
    <xf numFmtId="166" fontId="2" fillId="0" borderId="0" xfId="0" applyNumberFormat="1" applyFont="1" applyBorder="1"/>
    <xf numFmtId="166" fontId="2" fillId="0" borderId="1" xfId="0" applyNumberFormat="1" applyFont="1" applyBorder="1"/>
    <xf numFmtId="3" fontId="6" fillId="2" borderId="8" xfId="0" applyNumberFormat="1" applyFont="1" applyFill="1" applyBorder="1" applyAlignment="1">
      <alignment horizontal="center" wrapText="1"/>
    </xf>
    <xf numFmtId="3" fontId="2" fillId="2" borderId="6" xfId="0" applyNumberFormat="1" applyFont="1" applyFill="1" applyBorder="1"/>
    <xf numFmtId="3" fontId="2" fillId="2" borderId="8" xfId="0" applyNumberFormat="1" applyFont="1" applyFill="1" applyBorder="1"/>
    <xf numFmtId="3" fontId="2" fillId="2" borderId="4" xfId="0" applyNumberFormat="1" applyFont="1" applyFill="1" applyBorder="1"/>
    <xf numFmtId="3" fontId="6" fillId="2" borderId="8" xfId="0" applyNumberFormat="1" applyFont="1" applyFill="1" applyBorder="1"/>
    <xf numFmtId="0" fontId="24" fillId="36" borderId="21" xfId="0" applyFont="1" applyFill="1" applyBorder="1" applyAlignment="1">
      <alignment horizontal="center" wrapText="1"/>
    </xf>
    <xf numFmtId="3" fontId="6" fillId="0" borderId="21" xfId="0" applyNumberFormat="1" applyFont="1" applyBorder="1" applyAlignment="1">
      <alignment horizontal="center" wrapText="1"/>
    </xf>
    <xf numFmtId="0" fontId="24" fillId="0" borderId="21" xfId="0" applyFont="1" applyFill="1" applyBorder="1" applyAlignment="1">
      <alignment horizontal="center" wrapText="1"/>
    </xf>
    <xf numFmtId="3" fontId="52" fillId="0" borderId="5" xfId="0" applyNumberFormat="1" applyFont="1" applyBorder="1" applyAlignment="1">
      <alignment horizontal="right"/>
    </xf>
    <xf numFmtId="0" fontId="6" fillId="0" borderId="19" xfId="0" applyFont="1" applyFill="1" applyBorder="1" applyAlignment="1">
      <alignment horizontal="center" wrapText="1"/>
    </xf>
    <xf numFmtId="3" fontId="52" fillId="0" borderId="7" xfId="0" applyNumberFormat="1" applyFont="1" applyBorder="1" applyAlignment="1">
      <alignment horizontal="right"/>
    </xf>
    <xf numFmtId="0" fontId="6" fillId="36" borderId="20" xfId="0" applyFont="1" applyFill="1" applyBorder="1" applyAlignment="1">
      <alignment wrapText="1"/>
    </xf>
    <xf numFmtId="0" fontId="6" fillId="0" borderId="20" xfId="0" applyFont="1" applyFill="1" applyBorder="1" applyAlignment="1">
      <alignment horizontal="center" wrapText="1"/>
    </xf>
    <xf numFmtId="0" fontId="6" fillId="36" borderId="9" xfId="0" applyFont="1" applyFill="1" applyBorder="1" applyAlignment="1">
      <alignment wrapText="1"/>
    </xf>
    <xf numFmtId="3" fontId="52" fillId="34" borderId="5" xfId="0" applyNumberFormat="1" applyFont="1" applyFill="1" applyBorder="1" applyAlignment="1">
      <alignment horizontal="right"/>
    </xf>
    <xf numFmtId="3" fontId="2" fillId="0" borderId="19" xfId="0" applyNumberFormat="1" applyFont="1" applyBorder="1"/>
    <xf numFmtId="0" fontId="24" fillId="36" borderId="19" xfId="0" applyFont="1" applyFill="1" applyBorder="1" applyAlignment="1">
      <alignment horizontal="center" wrapText="1"/>
    </xf>
    <xf numFmtId="3" fontId="2" fillId="0" borderId="22" xfId="0" applyNumberFormat="1" applyFont="1" applyBorder="1"/>
    <xf numFmtId="3" fontId="2" fillId="0" borderId="24" xfId="0" applyNumberFormat="1" applyFont="1" applyBorder="1"/>
    <xf numFmtId="3" fontId="2" fillId="0" borderId="23" xfId="0" applyNumberFormat="1" applyFont="1" applyBorder="1"/>
    <xf numFmtId="0" fontId="24" fillId="0" borderId="20" xfId="0" applyFont="1" applyFill="1" applyBorder="1" applyAlignment="1">
      <alignment horizontal="center" wrapText="1"/>
    </xf>
    <xf numFmtId="3" fontId="6" fillId="0" borderId="20" xfId="0" applyNumberFormat="1" applyFont="1" applyBorder="1" applyAlignment="1">
      <alignment horizontal="center" wrapText="1"/>
    </xf>
    <xf numFmtId="3" fontId="8" fillId="34" borderId="5" xfId="0" applyNumberFormat="1" applyFont="1" applyFill="1" applyBorder="1"/>
    <xf numFmtId="3" fontId="8" fillId="34" borderId="0" xfId="0" applyNumberFormat="1" applyFont="1" applyFill="1" applyBorder="1"/>
    <xf numFmtId="166" fontId="8" fillId="34" borderId="0" xfId="0" applyNumberFormat="1" applyFont="1" applyFill="1" applyBorder="1"/>
    <xf numFmtId="3" fontId="8" fillId="2" borderId="6" xfId="0" applyNumberFormat="1" applyFont="1" applyFill="1" applyBorder="1"/>
    <xf numFmtId="3" fontId="8" fillId="34" borderId="19" xfId="0" applyNumberFormat="1" applyFont="1" applyFill="1" applyBorder="1"/>
    <xf numFmtId="3" fontId="8" fillId="34" borderId="9" xfId="0" applyNumberFormat="1" applyFont="1" applyFill="1" applyBorder="1"/>
    <xf numFmtId="3" fontId="52" fillId="34" borderId="7" xfId="0" applyNumberFormat="1" applyFont="1" applyFill="1" applyBorder="1"/>
    <xf numFmtId="3" fontId="8" fillId="34" borderId="20" xfId="0" applyNumberFormat="1" applyFont="1" applyFill="1" applyBorder="1"/>
    <xf numFmtId="3" fontId="8" fillId="2" borderId="20" xfId="0" applyNumberFormat="1" applyFont="1" applyFill="1" applyBorder="1"/>
    <xf numFmtId="3" fontId="52" fillId="34" borderId="0" xfId="0" applyNumberFormat="1" applyFont="1" applyFill="1" applyBorder="1"/>
    <xf numFmtId="3" fontId="52" fillId="34" borderId="6" xfId="0" applyNumberFormat="1" applyFont="1" applyFill="1" applyBorder="1"/>
    <xf numFmtId="3" fontId="52" fillId="34" borderId="0" xfId="0" applyNumberFormat="1" applyFont="1" applyFill="1"/>
    <xf numFmtId="3" fontId="52" fillId="34" borderId="9" xfId="0" applyNumberFormat="1" applyFont="1" applyFill="1" applyBorder="1"/>
    <xf numFmtId="3" fontId="52" fillId="34" borderId="20" xfId="0" applyNumberFormat="1" applyFont="1" applyFill="1" applyBorder="1"/>
    <xf numFmtId="3" fontId="6" fillId="0" borderId="1" xfId="0" applyNumberFormat="1" applyFont="1" applyBorder="1"/>
    <xf numFmtId="3" fontId="53" fillId="0" borderId="0" xfId="0" applyNumberFormat="1" applyFont="1" applyAlignment="1">
      <alignment horizontal="right"/>
    </xf>
    <xf numFmtId="166" fontId="2" fillId="0" borderId="6" xfId="0" applyNumberFormat="1" applyFont="1" applyBorder="1"/>
    <xf numFmtId="166" fontId="2" fillId="0" borderId="8" xfId="0" applyNumberFormat="1" applyFont="1" applyBorder="1"/>
    <xf numFmtId="166" fontId="8" fillId="34" borderId="6" xfId="0" applyNumberFormat="1" applyFont="1" applyFill="1" applyBorder="1"/>
    <xf numFmtId="3" fontId="6" fillId="0" borderId="2" xfId="0" applyNumberFormat="1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2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137160</xdr:colOff>
      <xdr:row>4</xdr:row>
      <xdr:rowOff>114301</xdr:rowOff>
    </xdr:from>
    <xdr:to>
      <xdr:col>14</xdr:col>
      <xdr:colOff>228600</xdr:colOff>
      <xdr:row>25</xdr:row>
      <xdr:rowOff>150843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04360" y="845821"/>
          <a:ext cx="4358640" cy="3877022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4" workbookViewId="0">
      <selection activeCell="A26" sqref="A26"/>
    </sheetView>
  </sheetViews>
  <sheetFormatPr defaultRowHeight="14.4" x14ac:dyDescent="0.3"/>
  <sheetData>
    <row r="1" spans="1:8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3">
      <c r="A2" s="3" t="s">
        <v>27</v>
      </c>
      <c r="B2" s="2"/>
      <c r="C2" s="2"/>
      <c r="D2" s="2"/>
      <c r="E2" s="2"/>
      <c r="F2" s="2"/>
      <c r="G2" s="2"/>
      <c r="H2" s="2"/>
    </row>
    <row r="3" spans="1:8" x14ac:dyDescent="0.3">
      <c r="A3" s="3"/>
      <c r="B3" s="2"/>
      <c r="C3" s="2"/>
      <c r="D3" s="2"/>
      <c r="E3" s="2"/>
      <c r="F3" s="2"/>
      <c r="G3" s="2"/>
      <c r="H3" s="2"/>
    </row>
    <row r="4" spans="1:8" x14ac:dyDescent="0.3">
      <c r="A4" s="4" t="s">
        <v>1</v>
      </c>
      <c r="B4" s="2"/>
      <c r="C4" s="2"/>
      <c r="D4" s="2"/>
      <c r="E4" s="2"/>
      <c r="F4" s="5" t="s">
        <v>28</v>
      </c>
      <c r="G4" s="2"/>
      <c r="H4" s="2"/>
    </row>
    <row r="5" spans="1:8" x14ac:dyDescent="0.3">
      <c r="A5" s="22" t="s">
        <v>2</v>
      </c>
      <c r="B5" s="2"/>
      <c r="C5" s="2"/>
      <c r="D5" s="2"/>
      <c r="E5" s="2"/>
      <c r="F5" s="2"/>
      <c r="G5" s="2"/>
      <c r="H5" s="2"/>
    </row>
    <row r="6" spans="1:8" x14ac:dyDescent="0.3">
      <c r="A6" s="2"/>
      <c r="B6" s="2"/>
      <c r="C6" s="2"/>
      <c r="D6" s="2"/>
      <c r="E6" s="2"/>
      <c r="F6" s="2"/>
      <c r="G6" s="2"/>
      <c r="H6" s="2"/>
    </row>
    <row r="7" spans="1:8" x14ac:dyDescent="0.3">
      <c r="A7" s="7" t="s">
        <v>3</v>
      </c>
      <c r="B7" s="2"/>
      <c r="C7" s="2"/>
      <c r="D7" s="2"/>
      <c r="E7" s="2"/>
      <c r="F7" s="2"/>
      <c r="G7" s="2"/>
      <c r="H7" s="2"/>
    </row>
    <row r="8" spans="1:8" x14ac:dyDescent="0.3">
      <c r="A8" s="8" t="s">
        <v>29</v>
      </c>
      <c r="B8" s="2"/>
      <c r="C8" s="2"/>
      <c r="D8" s="2"/>
      <c r="E8" s="2"/>
      <c r="F8" s="2"/>
      <c r="G8" s="2"/>
      <c r="H8" s="2"/>
    </row>
    <row r="9" spans="1:8" x14ac:dyDescent="0.3">
      <c r="A9" s="9" t="s">
        <v>39</v>
      </c>
      <c r="B9" s="2"/>
      <c r="C9" s="2"/>
      <c r="D9" s="2"/>
      <c r="E9" s="2"/>
      <c r="F9" s="2"/>
      <c r="G9" s="2"/>
      <c r="H9" s="2"/>
    </row>
    <row r="10" spans="1:8" x14ac:dyDescent="0.3">
      <c r="A10" s="10" t="s">
        <v>30</v>
      </c>
      <c r="B10" s="2"/>
      <c r="C10" s="2"/>
      <c r="D10" s="10"/>
      <c r="E10" s="2"/>
      <c r="F10" s="2"/>
      <c r="G10" s="2"/>
      <c r="H10" s="2"/>
    </row>
    <row r="11" spans="1:8" x14ac:dyDescent="0.3">
      <c r="A11" s="9" t="s">
        <v>151</v>
      </c>
      <c r="B11" s="2"/>
      <c r="C11" s="2"/>
      <c r="D11" s="2"/>
      <c r="E11" s="2"/>
      <c r="F11" s="2"/>
      <c r="G11" s="2"/>
      <c r="H11" s="2"/>
    </row>
    <row r="12" spans="1:8" x14ac:dyDescent="0.3">
      <c r="A12" s="9" t="s">
        <v>31</v>
      </c>
      <c r="B12" s="2"/>
      <c r="C12" s="2"/>
      <c r="D12" s="2"/>
      <c r="E12" s="2"/>
      <c r="F12" s="2"/>
      <c r="G12" s="2"/>
      <c r="H12" s="2"/>
    </row>
    <row r="13" spans="1:8" x14ac:dyDescent="0.3">
      <c r="A13" s="11" t="s">
        <v>198</v>
      </c>
      <c r="B13" s="2"/>
      <c r="C13" s="2"/>
      <c r="D13" s="2"/>
      <c r="E13" s="2"/>
      <c r="F13" s="2"/>
      <c r="G13" s="2"/>
      <c r="H13" s="2"/>
    </row>
    <row r="14" spans="1:8" x14ac:dyDescent="0.3">
      <c r="A14" s="7"/>
      <c r="B14" s="2"/>
      <c r="C14" s="2"/>
      <c r="D14" s="2"/>
      <c r="E14" s="2"/>
      <c r="F14" s="2"/>
      <c r="G14" s="2"/>
      <c r="H14" s="2"/>
    </row>
    <row r="15" spans="1:8" x14ac:dyDescent="0.3">
      <c r="A15" s="7" t="s">
        <v>4</v>
      </c>
      <c r="B15" s="2"/>
      <c r="C15" s="2"/>
      <c r="D15" s="2"/>
      <c r="E15" s="2"/>
      <c r="F15" s="2"/>
      <c r="G15" s="2"/>
      <c r="H15" s="2"/>
    </row>
    <row r="16" spans="1:8" x14ac:dyDescent="0.3">
      <c r="A16" s="9" t="s">
        <v>32</v>
      </c>
      <c r="B16" s="2"/>
      <c r="C16" s="2"/>
      <c r="D16" s="2"/>
      <c r="E16" s="2"/>
      <c r="F16" s="2"/>
      <c r="G16" s="2"/>
      <c r="H16" s="2"/>
    </row>
    <row r="17" spans="1:8" x14ac:dyDescent="0.3">
      <c r="A17" s="9" t="s">
        <v>33</v>
      </c>
      <c r="B17" s="2"/>
      <c r="C17" s="2"/>
      <c r="D17" s="2"/>
      <c r="E17" s="2"/>
      <c r="F17" s="2"/>
      <c r="G17" s="2"/>
      <c r="H17" s="2"/>
    </row>
    <row r="18" spans="1:8" x14ac:dyDescent="0.3">
      <c r="A18" s="9" t="s">
        <v>5</v>
      </c>
      <c r="B18" s="2"/>
      <c r="C18" s="2"/>
      <c r="D18" s="2"/>
      <c r="E18" s="2"/>
      <c r="F18" s="2"/>
      <c r="G18" s="2"/>
      <c r="H18" s="2"/>
    </row>
    <row r="19" spans="1:8" x14ac:dyDescent="0.3">
      <c r="A19" s="9" t="s">
        <v>34</v>
      </c>
      <c r="B19" s="2"/>
      <c r="C19" s="2"/>
      <c r="D19" s="2"/>
      <c r="E19" s="2"/>
      <c r="F19" s="2"/>
      <c r="G19" s="2"/>
      <c r="H19" s="2"/>
    </row>
    <row r="20" spans="1:8" x14ac:dyDescent="0.3">
      <c r="A20" s="9" t="s">
        <v>6</v>
      </c>
      <c r="B20" s="2"/>
      <c r="C20" s="2"/>
      <c r="D20" s="2"/>
      <c r="E20" s="2"/>
      <c r="F20" s="2"/>
      <c r="G20" s="2"/>
      <c r="H20" s="2"/>
    </row>
    <row r="21" spans="1:8" x14ac:dyDescent="0.3">
      <c r="A21" s="9" t="s">
        <v>7</v>
      </c>
      <c r="B21" s="2"/>
      <c r="C21" s="2"/>
      <c r="D21" s="2"/>
      <c r="E21" s="2"/>
      <c r="F21" s="2"/>
      <c r="G21" s="2"/>
      <c r="H21" s="2"/>
    </row>
    <row r="22" spans="1:8" x14ac:dyDescent="0.3">
      <c r="A22" s="9" t="s">
        <v>8</v>
      </c>
      <c r="B22" s="2"/>
      <c r="C22" s="2"/>
      <c r="D22" s="2"/>
      <c r="E22" s="2"/>
      <c r="F22" s="2"/>
      <c r="G22" s="2"/>
      <c r="H22" s="2"/>
    </row>
    <row r="23" spans="1:8" x14ac:dyDescent="0.3">
      <c r="A23" s="12" t="s">
        <v>35</v>
      </c>
      <c r="B23" s="2"/>
      <c r="C23" s="2"/>
      <c r="D23" s="2"/>
      <c r="E23" s="2"/>
      <c r="F23" s="2"/>
      <c r="G23" s="2"/>
      <c r="H23" s="2"/>
    </row>
    <row r="24" spans="1:8" x14ac:dyDescent="0.3">
      <c r="A24" s="9" t="s">
        <v>37</v>
      </c>
      <c r="B24" s="2"/>
      <c r="C24" s="2"/>
      <c r="D24" s="2"/>
      <c r="E24" s="2"/>
      <c r="F24" s="2"/>
      <c r="G24" s="2"/>
      <c r="H24" s="2"/>
    </row>
    <row r="25" spans="1:8" x14ac:dyDescent="0.3">
      <c r="A25" s="9" t="s">
        <v>199</v>
      </c>
      <c r="B25" s="2"/>
      <c r="C25" s="2"/>
      <c r="D25" s="2"/>
      <c r="E25" s="2"/>
      <c r="F25" s="2"/>
      <c r="G25" s="2"/>
      <c r="H25" s="2"/>
    </row>
    <row r="26" spans="1:8" x14ac:dyDescent="0.3">
      <c r="A26" s="13" t="s">
        <v>9</v>
      </c>
      <c r="B26" s="2"/>
      <c r="C26" s="2"/>
      <c r="D26" s="2"/>
      <c r="E26" s="2"/>
      <c r="F26" s="2"/>
      <c r="G26" s="2"/>
      <c r="H26" s="2"/>
    </row>
    <row r="27" spans="1:8" x14ac:dyDescent="0.3">
      <c r="A27" s="13" t="s">
        <v>10</v>
      </c>
      <c r="B27" s="2"/>
      <c r="C27" s="2"/>
      <c r="D27" s="2"/>
      <c r="E27" s="2"/>
      <c r="F27" s="2"/>
      <c r="G27" s="2"/>
      <c r="H27" s="2"/>
    </row>
    <row r="28" spans="1:8" x14ac:dyDescent="0.3">
      <c r="A28" s="9"/>
      <c r="B28" s="2"/>
      <c r="C28" s="2"/>
      <c r="D28" s="2"/>
      <c r="E28" s="2"/>
      <c r="F28" s="2"/>
      <c r="G28" s="2"/>
      <c r="H28" s="2"/>
    </row>
    <row r="29" spans="1:8" x14ac:dyDescent="0.3">
      <c r="A29" s="7" t="s">
        <v>11</v>
      </c>
      <c r="B29" s="2"/>
      <c r="C29" s="2"/>
      <c r="D29" s="2"/>
      <c r="E29" s="2"/>
      <c r="F29" s="18" t="s">
        <v>16</v>
      </c>
      <c r="G29" s="2"/>
    </row>
    <row r="30" spans="1:8" x14ac:dyDescent="0.3">
      <c r="A30" s="9" t="s">
        <v>12</v>
      </c>
      <c r="B30" s="2"/>
      <c r="C30" s="2"/>
      <c r="D30" s="2"/>
      <c r="E30" s="14"/>
      <c r="F30" s="19" t="s">
        <v>17</v>
      </c>
      <c r="G30" s="6" t="s">
        <v>18</v>
      </c>
    </row>
    <row r="31" spans="1:8" x14ac:dyDescent="0.3">
      <c r="A31" s="9" t="s">
        <v>13</v>
      </c>
      <c r="B31" s="2"/>
      <c r="C31" s="2"/>
      <c r="D31" s="2"/>
      <c r="E31" s="16"/>
      <c r="F31" s="20" t="s">
        <v>19</v>
      </c>
      <c r="G31" s="21" t="s">
        <v>20</v>
      </c>
    </row>
    <row r="32" spans="1:8" x14ac:dyDescent="0.3">
      <c r="A32" s="9" t="s">
        <v>14</v>
      </c>
      <c r="B32" s="2"/>
      <c r="C32" s="2"/>
      <c r="D32" s="2"/>
      <c r="E32" s="15"/>
      <c r="F32" s="20" t="s">
        <v>21</v>
      </c>
      <c r="G32" s="21" t="s">
        <v>22</v>
      </c>
    </row>
    <row r="33" spans="1:8" x14ac:dyDescent="0.3">
      <c r="A33" s="9" t="s">
        <v>15</v>
      </c>
      <c r="B33" s="2"/>
      <c r="C33" s="2"/>
      <c r="D33" s="2"/>
      <c r="E33" s="15"/>
      <c r="F33" s="20" t="s">
        <v>23</v>
      </c>
      <c r="G33" s="21" t="s">
        <v>24</v>
      </c>
    </row>
    <row r="34" spans="1:8" x14ac:dyDescent="0.3">
      <c r="A34" s="2" t="s">
        <v>36</v>
      </c>
      <c r="B34" s="2"/>
      <c r="C34" s="2"/>
      <c r="D34" s="2"/>
      <c r="E34" s="15"/>
      <c r="F34" s="20" t="s">
        <v>25</v>
      </c>
      <c r="G34" s="21" t="s">
        <v>26</v>
      </c>
    </row>
    <row r="35" spans="1:8" x14ac:dyDescent="0.3">
      <c r="A35" s="2" t="s">
        <v>38</v>
      </c>
      <c r="B35" s="2"/>
      <c r="C35" s="2"/>
      <c r="D35" s="2"/>
      <c r="E35" s="15"/>
      <c r="F35" s="17"/>
      <c r="G35" s="15"/>
      <c r="H35" s="2"/>
    </row>
    <row r="36" spans="1:8" x14ac:dyDescent="0.3">
      <c r="A36" s="2"/>
      <c r="C36" s="2"/>
      <c r="D36" s="2"/>
      <c r="E36" s="15"/>
      <c r="F36" s="17"/>
      <c r="G36" s="15"/>
      <c r="H36" s="2"/>
    </row>
    <row r="37" spans="1:8" x14ac:dyDescent="0.3">
      <c r="C37" s="2"/>
      <c r="D37" s="2"/>
      <c r="E37" s="15"/>
      <c r="F37" s="17"/>
      <c r="G37" s="15"/>
      <c r="H37" s="2"/>
    </row>
    <row r="38" spans="1:8" x14ac:dyDescent="0.3">
      <c r="C38" s="2"/>
      <c r="D38" s="2"/>
      <c r="E38" s="15"/>
      <c r="F38" s="17"/>
      <c r="G38" s="6"/>
      <c r="H38" s="2"/>
    </row>
    <row r="39" spans="1:8" x14ac:dyDescent="0.3">
      <c r="C39" s="2"/>
      <c r="D39" s="2"/>
      <c r="E39" s="2"/>
      <c r="F39" s="19"/>
      <c r="G39" s="21"/>
      <c r="H39" s="2"/>
    </row>
    <row r="40" spans="1:8" x14ac:dyDescent="0.3">
      <c r="C40" s="2"/>
      <c r="D40" s="2"/>
      <c r="E40" s="2"/>
      <c r="F40" s="20"/>
      <c r="G40" s="21"/>
      <c r="H40" s="2"/>
    </row>
    <row r="41" spans="1:8" x14ac:dyDescent="0.3">
      <c r="C41" s="2"/>
      <c r="D41" s="2"/>
      <c r="E41" s="2"/>
      <c r="F41" s="20"/>
      <c r="G41" s="21"/>
      <c r="H41" s="2"/>
    </row>
    <row r="42" spans="1:8" x14ac:dyDescent="0.3">
      <c r="C42" s="2"/>
      <c r="D42" s="2"/>
      <c r="E42" s="2"/>
      <c r="F42" s="20"/>
      <c r="G42" s="21"/>
      <c r="H42" s="2"/>
    </row>
    <row r="43" spans="1:8" x14ac:dyDescent="0.3">
      <c r="C43" s="2"/>
      <c r="D43" s="2"/>
      <c r="E43" s="2"/>
      <c r="F43" s="20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3"/>
  <sheetViews>
    <sheetView workbookViewId="0"/>
  </sheetViews>
  <sheetFormatPr defaultColWidth="8.88671875" defaultRowHeight="12" x14ac:dyDescent="0.25"/>
  <cols>
    <col min="1" max="1" width="4.88671875" style="23" customWidth="1"/>
    <col min="2" max="2" width="11.44140625" style="24" customWidth="1"/>
    <col min="3" max="3" width="8.88671875" style="24"/>
    <col min="4" max="6" width="8.88671875" style="23"/>
    <col min="7" max="7" width="8.88671875" style="24"/>
    <col min="8" max="9" width="8.88671875" style="23"/>
    <col min="10" max="10" width="11.109375" style="23" bestFit="1" customWidth="1"/>
    <col min="11" max="13" width="8.88671875" style="23"/>
    <col min="14" max="14" width="16.33203125" style="23" customWidth="1"/>
    <col min="15" max="16384" width="8.88671875" style="23"/>
  </cols>
  <sheetData>
    <row r="1" spans="2:39" x14ac:dyDescent="0.25">
      <c r="B1" s="57" t="s">
        <v>174</v>
      </c>
    </row>
    <row r="2" spans="2:39" x14ac:dyDescent="0.25">
      <c r="G2" s="64" t="s">
        <v>240</v>
      </c>
      <c r="N2" s="23" t="s">
        <v>241</v>
      </c>
    </row>
    <row r="3" spans="2:39" x14ac:dyDescent="0.25">
      <c r="B3" s="28" t="s">
        <v>60</v>
      </c>
      <c r="C3" s="28" t="s">
        <v>175</v>
      </c>
      <c r="D3" s="28" t="s">
        <v>154</v>
      </c>
      <c r="E3" s="29"/>
      <c r="G3" s="28" t="s">
        <v>186</v>
      </c>
      <c r="H3" s="28" t="s">
        <v>61</v>
      </c>
      <c r="I3" s="28" t="s">
        <v>62</v>
      </c>
      <c r="J3" s="28" t="s">
        <v>242</v>
      </c>
      <c r="K3" s="28" t="s">
        <v>63</v>
      </c>
      <c r="L3" s="28" t="s">
        <v>185</v>
      </c>
      <c r="N3" s="28" t="s">
        <v>189</v>
      </c>
      <c r="O3" s="28" t="s">
        <v>61</v>
      </c>
      <c r="P3" s="28" t="s">
        <v>62</v>
      </c>
      <c r="Q3" s="28" t="s">
        <v>67</v>
      </c>
      <c r="S3" s="2"/>
      <c r="T3" s="2"/>
      <c r="U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2:39" x14ac:dyDescent="0.25">
      <c r="B4" s="24" t="s">
        <v>176</v>
      </c>
      <c r="C4" s="24" t="s">
        <v>177</v>
      </c>
      <c r="D4" s="23">
        <v>571.74478399999998</v>
      </c>
      <c r="G4" s="24" t="s">
        <v>84</v>
      </c>
      <c r="H4" s="23">
        <v>1055.447737</v>
      </c>
      <c r="I4" s="23">
        <v>669.20178999999996</v>
      </c>
      <c r="J4" s="23">
        <v>394.83853599999998</v>
      </c>
      <c r="L4" s="23">
        <v>1600</v>
      </c>
      <c r="N4" s="23" t="s">
        <v>166</v>
      </c>
      <c r="O4" s="23">
        <v>9.472645</v>
      </c>
      <c r="S4" s="2"/>
      <c r="T4" s="2"/>
      <c r="U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2:39" x14ac:dyDescent="0.25">
      <c r="B5" s="24" t="s">
        <v>176</v>
      </c>
      <c r="C5" s="24" t="s">
        <v>178</v>
      </c>
      <c r="D5" s="23">
        <v>13428.511533000001</v>
      </c>
      <c r="G5" s="24" t="s">
        <v>91</v>
      </c>
      <c r="H5" s="23">
        <v>3716.948926</v>
      </c>
      <c r="I5" s="23">
        <v>906.49506599999995</v>
      </c>
      <c r="J5" s="23">
        <v>599.29492000000005</v>
      </c>
      <c r="L5" s="23">
        <v>7684</v>
      </c>
      <c r="N5" s="23" t="s">
        <v>115</v>
      </c>
      <c r="O5" s="23">
        <v>4006.0879420000001</v>
      </c>
      <c r="P5" s="23">
        <v>5523.7947979999999</v>
      </c>
      <c r="S5" s="2"/>
      <c r="T5" s="2"/>
      <c r="U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2:39" x14ac:dyDescent="0.25">
      <c r="B6" s="24" t="s">
        <v>176</v>
      </c>
      <c r="C6" s="24" t="s">
        <v>179</v>
      </c>
      <c r="D6" s="23">
        <v>26344</v>
      </c>
      <c r="G6" s="24" t="s">
        <v>92</v>
      </c>
      <c r="H6" s="23">
        <v>13327.328138999999</v>
      </c>
      <c r="I6" s="23">
        <v>9280.1803400000008</v>
      </c>
      <c r="J6" s="23">
        <v>3255.9997349999999</v>
      </c>
      <c r="L6" s="23">
        <v>6791</v>
      </c>
      <c r="N6" s="23" t="s">
        <v>167</v>
      </c>
      <c r="O6" s="23">
        <v>6167.6090709999999</v>
      </c>
      <c r="S6" s="2"/>
      <c r="T6" s="2"/>
      <c r="U6" s="2"/>
    </row>
    <row r="7" spans="2:39" x14ac:dyDescent="0.25">
      <c r="B7" s="24" t="s">
        <v>176</v>
      </c>
      <c r="C7" s="24" t="s">
        <v>180</v>
      </c>
      <c r="D7" s="23">
        <v>9549.3716650000006</v>
      </c>
      <c r="G7" s="24" t="s">
        <v>93</v>
      </c>
      <c r="H7" s="23">
        <v>215.65099900000001</v>
      </c>
      <c r="I7" s="23">
        <v>599.66387799999995</v>
      </c>
      <c r="J7" s="23">
        <v>473.55696599999999</v>
      </c>
      <c r="N7" s="23" t="s">
        <v>116</v>
      </c>
      <c r="Q7" s="23">
        <v>66.523469000000006</v>
      </c>
      <c r="S7" s="2"/>
      <c r="T7" s="2"/>
      <c r="U7" s="2"/>
    </row>
    <row r="8" spans="2:39" x14ac:dyDescent="0.25">
      <c r="B8" s="24" t="s">
        <v>181</v>
      </c>
      <c r="C8" s="24" t="s">
        <v>177</v>
      </c>
      <c r="D8" s="23">
        <v>1145.8584960000001</v>
      </c>
      <c r="G8" s="24" t="s">
        <v>94</v>
      </c>
      <c r="N8" s="23" t="s">
        <v>117</v>
      </c>
      <c r="S8" s="2"/>
      <c r="T8" s="2"/>
      <c r="U8" s="2"/>
    </row>
    <row r="9" spans="2:39" x14ac:dyDescent="0.25">
      <c r="B9" s="24" t="s">
        <v>181</v>
      </c>
      <c r="C9" s="24" t="s">
        <v>178</v>
      </c>
      <c r="D9" s="23">
        <v>18861.99914</v>
      </c>
      <c r="G9" s="24" t="s">
        <v>95</v>
      </c>
      <c r="N9" s="23" t="s">
        <v>118</v>
      </c>
      <c r="P9" s="23">
        <v>214.307399</v>
      </c>
      <c r="S9" s="2"/>
      <c r="T9" s="2"/>
      <c r="U9" s="2"/>
    </row>
    <row r="10" spans="2:39" x14ac:dyDescent="0.25">
      <c r="B10" s="24" t="s">
        <v>181</v>
      </c>
      <c r="C10" s="24" t="s">
        <v>179</v>
      </c>
      <c r="D10" s="23">
        <v>23625.710588000002</v>
      </c>
      <c r="G10" s="24" t="s">
        <v>197</v>
      </c>
      <c r="N10" s="23" t="s">
        <v>119</v>
      </c>
      <c r="P10" s="23">
        <v>375.51930599999997</v>
      </c>
      <c r="S10" s="2"/>
      <c r="T10" s="2"/>
      <c r="U10" s="2"/>
    </row>
    <row r="11" spans="2:39" x14ac:dyDescent="0.25">
      <c r="B11" s="24" t="s">
        <v>181</v>
      </c>
      <c r="C11" s="24" t="s">
        <v>180</v>
      </c>
      <c r="D11" s="23">
        <v>8716.8458350000001</v>
      </c>
      <c r="G11" s="24" t="s">
        <v>96</v>
      </c>
      <c r="H11" s="23">
        <v>0.57390099999999999</v>
      </c>
      <c r="I11" s="23">
        <v>277.59096</v>
      </c>
      <c r="N11" s="23" t="s">
        <v>168</v>
      </c>
      <c r="S11" s="2"/>
      <c r="T11" s="2"/>
      <c r="U11" s="2"/>
    </row>
    <row r="12" spans="2:39" x14ac:dyDescent="0.25">
      <c r="B12" s="24" t="s">
        <v>182</v>
      </c>
      <c r="C12" s="24" t="s">
        <v>177</v>
      </c>
      <c r="D12" s="23">
        <v>2168.5790310000002</v>
      </c>
      <c r="G12" s="24" t="s">
        <v>75</v>
      </c>
      <c r="H12" s="23">
        <v>4271.1593059999996</v>
      </c>
      <c r="I12" s="23">
        <v>1885.0119139999999</v>
      </c>
      <c r="J12" s="23">
        <v>1885.0119139999999</v>
      </c>
      <c r="L12" s="23">
        <v>1249</v>
      </c>
      <c r="N12" s="23" t="s">
        <v>120</v>
      </c>
      <c r="O12" s="23">
        <v>7690.2925670000004</v>
      </c>
      <c r="P12" s="23">
        <v>3551.990922</v>
      </c>
      <c r="S12" s="2"/>
      <c r="T12" s="2"/>
      <c r="U12" s="2"/>
    </row>
    <row r="13" spans="2:39" x14ac:dyDescent="0.25">
      <c r="B13" s="24" t="s">
        <v>182</v>
      </c>
      <c r="C13" s="24" t="s">
        <v>178</v>
      </c>
      <c r="D13" s="23">
        <v>5998.1312939999998</v>
      </c>
      <c r="G13" s="24" t="s">
        <v>76</v>
      </c>
      <c r="H13" s="23">
        <v>7.7672340000000002</v>
      </c>
      <c r="I13" s="23">
        <v>68.728063000000006</v>
      </c>
      <c r="J13" s="23">
        <v>7.7363140000000001</v>
      </c>
      <c r="N13" s="23" t="s">
        <v>121</v>
      </c>
      <c r="S13" s="2"/>
      <c r="T13" s="2"/>
      <c r="U13" s="2"/>
    </row>
    <row r="14" spans="2:39" x14ac:dyDescent="0.25">
      <c r="B14" s="24" t="s">
        <v>182</v>
      </c>
      <c r="C14" s="24" t="s">
        <v>179</v>
      </c>
      <c r="D14" s="23">
        <v>453.738091</v>
      </c>
      <c r="G14" s="24" t="s">
        <v>77</v>
      </c>
      <c r="H14" s="23">
        <v>144.48310699999999</v>
      </c>
      <c r="I14" s="23">
        <v>201.65837500000001</v>
      </c>
      <c r="J14" s="23">
        <v>14.269053</v>
      </c>
      <c r="N14" s="23" t="s">
        <v>123</v>
      </c>
      <c r="O14" s="23">
        <v>625.44993599999998</v>
      </c>
      <c r="S14" s="2"/>
      <c r="T14" s="2"/>
      <c r="U14" s="2"/>
    </row>
    <row r="15" spans="2:39" x14ac:dyDescent="0.25">
      <c r="B15" s="24" t="s">
        <v>182</v>
      </c>
      <c r="C15" s="24" t="s">
        <v>180</v>
      </c>
      <c r="D15" s="23">
        <v>3106.3399869999998</v>
      </c>
      <c r="G15" s="24" t="s">
        <v>78</v>
      </c>
      <c r="H15" s="23">
        <v>5407.0260939999998</v>
      </c>
      <c r="I15" s="23">
        <v>3931.7436269999998</v>
      </c>
      <c r="J15" s="23">
        <v>3762.103822</v>
      </c>
      <c r="K15" s="23">
        <v>120.89690899999999</v>
      </c>
      <c r="L15" s="23">
        <v>15686</v>
      </c>
      <c r="N15" s="23" t="s">
        <v>124</v>
      </c>
      <c r="O15" s="23">
        <v>5843.4117420000002</v>
      </c>
      <c r="S15" s="2"/>
      <c r="T15" s="2"/>
      <c r="U15" s="2"/>
    </row>
    <row r="16" spans="2:39" x14ac:dyDescent="0.25">
      <c r="B16" s="24" t="s">
        <v>183</v>
      </c>
      <c r="C16" s="24" t="s">
        <v>177</v>
      </c>
      <c r="D16" s="23">
        <v>3569.6524460000001</v>
      </c>
      <c r="G16" s="24" t="s">
        <v>79</v>
      </c>
      <c r="H16" s="23">
        <v>3909.4217560000002</v>
      </c>
      <c r="I16" s="23">
        <v>11903.622982000001</v>
      </c>
      <c r="J16" s="23">
        <v>10183.515261</v>
      </c>
      <c r="L16" s="23">
        <v>6248</v>
      </c>
      <c r="N16" s="23" t="s">
        <v>125</v>
      </c>
      <c r="O16" s="23">
        <v>8.4355619999999991</v>
      </c>
      <c r="S16" s="2"/>
      <c r="T16" s="2"/>
      <c r="U16" s="2"/>
    </row>
    <row r="17" spans="2:21" x14ac:dyDescent="0.25">
      <c r="B17" s="24" t="s">
        <v>183</v>
      </c>
      <c r="C17" s="24" t="s">
        <v>178</v>
      </c>
      <c r="D17" s="23">
        <v>31124.975687999999</v>
      </c>
      <c r="G17" s="24" t="s">
        <v>80</v>
      </c>
      <c r="H17" s="23">
        <v>5.0208000000000003E-2</v>
      </c>
      <c r="I17" s="23">
        <v>18.435279000000001</v>
      </c>
      <c r="J17" s="23">
        <v>18.435279000000001</v>
      </c>
      <c r="L17" s="23">
        <v>2.0390510000000002</v>
      </c>
      <c r="N17" s="23" t="s">
        <v>128</v>
      </c>
      <c r="S17" s="2"/>
      <c r="T17" s="2"/>
      <c r="U17" s="2"/>
    </row>
    <row r="18" spans="2:21" x14ac:dyDescent="0.25">
      <c r="B18" s="24" t="s">
        <v>183</v>
      </c>
      <c r="C18" s="24" t="s">
        <v>179</v>
      </c>
      <c r="D18" s="23">
        <v>11526.777048</v>
      </c>
      <c r="G18" s="24" t="s">
        <v>81</v>
      </c>
      <c r="H18" s="23">
        <v>7815.3832860000002</v>
      </c>
      <c r="I18" s="23">
        <v>4263.7162010000002</v>
      </c>
      <c r="J18" s="23">
        <v>2575.0211079999999</v>
      </c>
      <c r="L18" s="23">
        <v>2732</v>
      </c>
      <c r="N18" s="23" t="s">
        <v>129</v>
      </c>
      <c r="O18" s="23">
        <v>9011.2903019999994</v>
      </c>
      <c r="S18" s="2"/>
      <c r="T18" s="2"/>
      <c r="U18" s="2"/>
    </row>
    <row r="19" spans="2:21" x14ac:dyDescent="0.25">
      <c r="B19" s="24" t="s">
        <v>183</v>
      </c>
      <c r="C19" s="24" t="s">
        <v>180</v>
      </c>
      <c r="D19" s="23">
        <v>27402.017316000001</v>
      </c>
      <c r="G19" s="24" t="s">
        <v>82</v>
      </c>
      <c r="H19" s="23">
        <v>7096.0436900000004</v>
      </c>
      <c r="I19" s="23">
        <v>28364.929031</v>
      </c>
      <c r="J19" s="23">
        <v>17205.438534000001</v>
      </c>
      <c r="L19" s="23">
        <v>13141</v>
      </c>
      <c r="N19" s="23" t="s">
        <v>130</v>
      </c>
      <c r="O19" s="23">
        <v>2.6925059999999998</v>
      </c>
      <c r="Q19" s="23">
        <v>341.205152</v>
      </c>
      <c r="S19" s="2"/>
      <c r="T19" s="2"/>
      <c r="U19" s="2"/>
    </row>
    <row r="20" spans="2:21" x14ac:dyDescent="0.25">
      <c r="B20" s="24" t="s">
        <v>184</v>
      </c>
      <c r="C20" s="24" t="s">
        <v>177</v>
      </c>
      <c r="D20" s="23">
        <v>3154.1707430000001</v>
      </c>
      <c r="G20" s="24" t="s">
        <v>196</v>
      </c>
      <c r="H20" s="23">
        <v>0.65101399999999998</v>
      </c>
      <c r="I20" s="23">
        <v>8.3529099999999996</v>
      </c>
      <c r="J20" s="23">
        <v>8.3529099999999996</v>
      </c>
      <c r="N20" s="23" t="s">
        <v>131</v>
      </c>
      <c r="P20" s="23">
        <v>226.630008</v>
      </c>
    </row>
    <row r="21" spans="2:21" x14ac:dyDescent="0.25">
      <c r="B21" s="24" t="s">
        <v>184</v>
      </c>
      <c r="C21" s="24" t="s">
        <v>178</v>
      </c>
      <c r="D21" s="23">
        <v>3069.6989319999998</v>
      </c>
      <c r="G21" s="24" t="s">
        <v>83</v>
      </c>
      <c r="H21" s="23">
        <v>187.69681399999999</v>
      </c>
      <c r="I21" s="23">
        <v>940.55692699999997</v>
      </c>
      <c r="J21" s="23">
        <v>871.50711699999999</v>
      </c>
      <c r="N21" s="23" t="s">
        <v>132</v>
      </c>
      <c r="O21" s="23">
        <v>171.38045399999999</v>
      </c>
      <c r="P21" s="23">
        <v>35.381720999999999</v>
      </c>
    </row>
    <row r="22" spans="2:21" x14ac:dyDescent="0.25">
      <c r="B22" s="24" t="s">
        <v>184</v>
      </c>
      <c r="C22" s="24" t="s">
        <v>179</v>
      </c>
      <c r="D22" s="23">
        <v>12794.005112000001</v>
      </c>
      <c r="G22" s="24" t="s">
        <v>85</v>
      </c>
      <c r="H22" s="23">
        <v>113.450541</v>
      </c>
      <c r="I22" s="23">
        <v>99.244635000000002</v>
      </c>
      <c r="J22" s="23">
        <v>97.813551000000004</v>
      </c>
      <c r="N22" s="23" t="s">
        <v>134</v>
      </c>
      <c r="P22" s="23">
        <v>8.9854260000000004</v>
      </c>
    </row>
    <row r="23" spans="2:21" x14ac:dyDescent="0.25">
      <c r="B23" s="24" t="s">
        <v>184</v>
      </c>
      <c r="C23" s="24" t="s">
        <v>180</v>
      </c>
      <c r="D23" s="23">
        <v>9427.477433</v>
      </c>
      <c r="G23" s="24" t="s">
        <v>86</v>
      </c>
      <c r="H23" s="23">
        <v>484.56256400000001</v>
      </c>
      <c r="I23" s="23">
        <v>797.79299500000002</v>
      </c>
      <c r="J23" s="23">
        <v>797.79299500000002</v>
      </c>
      <c r="N23" s="23" t="s">
        <v>135</v>
      </c>
      <c r="P23" s="23">
        <v>8.121442</v>
      </c>
      <c r="Q23" s="23">
        <v>25.683050999999999</v>
      </c>
    </row>
    <row r="24" spans="2:21" x14ac:dyDescent="0.25">
      <c r="B24" s="24" t="s">
        <v>63</v>
      </c>
      <c r="C24" s="24" t="s">
        <v>177</v>
      </c>
      <c r="D24" s="23">
        <v>56.308881999999997</v>
      </c>
      <c r="G24" s="24" t="s">
        <v>87</v>
      </c>
      <c r="H24" s="23">
        <v>1880.1045529999999</v>
      </c>
      <c r="K24" s="23">
        <v>1.6754359999999999</v>
      </c>
      <c r="N24" s="23" t="s">
        <v>136</v>
      </c>
      <c r="O24" s="23">
        <v>4145.4255030000004</v>
      </c>
      <c r="Q24" s="23">
        <v>3516.5018669999999</v>
      </c>
    </row>
    <row r="25" spans="2:21" x14ac:dyDescent="0.25">
      <c r="B25" s="24" t="s">
        <v>63</v>
      </c>
      <c r="C25" s="24" t="s">
        <v>178</v>
      </c>
      <c r="D25" s="23">
        <v>643.25836700000002</v>
      </c>
      <c r="G25" s="24" t="s">
        <v>88</v>
      </c>
      <c r="H25" s="23">
        <v>111.291342</v>
      </c>
      <c r="I25" s="23">
        <v>2942.3952939999999</v>
      </c>
      <c r="J25" s="23">
        <v>2787.561213</v>
      </c>
      <c r="K25" s="23">
        <v>0.90862100000000001</v>
      </c>
      <c r="N25" s="23" t="s">
        <v>137</v>
      </c>
      <c r="Q25" s="23">
        <v>41.735539000000003</v>
      </c>
    </row>
    <row r="26" spans="2:21" x14ac:dyDescent="0.25">
      <c r="B26" s="24" t="s">
        <v>63</v>
      </c>
      <c r="C26" s="24" t="s">
        <v>179</v>
      </c>
      <c r="D26" s="23">
        <v>892.46743800000002</v>
      </c>
      <c r="G26" s="24" t="s">
        <v>89</v>
      </c>
      <c r="H26" s="23">
        <v>459.62018799999998</v>
      </c>
      <c r="I26" s="23">
        <v>437.027782</v>
      </c>
      <c r="J26" s="23">
        <v>437.027782</v>
      </c>
      <c r="K26" s="23">
        <v>625</v>
      </c>
      <c r="N26" s="23" t="s">
        <v>139</v>
      </c>
      <c r="O26" s="23">
        <v>2171.3507650000001</v>
      </c>
      <c r="P26" s="23">
        <v>1195.4455949999999</v>
      </c>
    </row>
    <row r="27" spans="2:21" x14ac:dyDescent="0.25">
      <c r="B27" s="24" t="s">
        <v>63</v>
      </c>
      <c r="C27" s="24" t="s">
        <v>180</v>
      </c>
      <c r="D27" s="23">
        <v>100.742778</v>
      </c>
      <c r="G27" s="24" t="s">
        <v>90</v>
      </c>
      <c r="H27" s="31">
        <v>1064.3248369999999</v>
      </c>
      <c r="I27" s="31">
        <v>3257.6863950000002</v>
      </c>
      <c r="J27" s="31"/>
      <c r="K27" s="31"/>
      <c r="L27" s="31"/>
      <c r="N27" s="23" t="s">
        <v>140</v>
      </c>
      <c r="O27" s="23">
        <v>19.068795999999999</v>
      </c>
      <c r="P27" s="23">
        <v>186.79769300000001</v>
      </c>
    </row>
    <row r="28" spans="2:21" x14ac:dyDescent="0.25">
      <c r="B28" s="24" t="s">
        <v>67</v>
      </c>
      <c r="C28" s="24" t="s">
        <v>177</v>
      </c>
      <c r="D28" s="23">
        <v>36.083072999999999</v>
      </c>
      <c r="H28" s="39">
        <f>SUM(H4:H27)</f>
        <v>51268.986235999997</v>
      </c>
      <c r="I28" s="39">
        <f>SUM(I4:I27)</f>
        <v>70854.034444000004</v>
      </c>
      <c r="J28" s="39">
        <f>SUM(J4:J27)</f>
        <v>45375.277010000005</v>
      </c>
      <c r="K28" s="39">
        <f>SUM(K4:K27)</f>
        <v>748.48096599999997</v>
      </c>
      <c r="L28" s="39">
        <f>SUM(L4:L27)</f>
        <v>55133.039051</v>
      </c>
      <c r="N28" s="23" t="s">
        <v>141</v>
      </c>
    </row>
    <row r="29" spans="2:21" x14ac:dyDescent="0.25">
      <c r="B29" s="24" t="s">
        <v>67</v>
      </c>
      <c r="C29" s="24" t="s">
        <v>178</v>
      </c>
      <c r="D29" s="23">
        <v>1037.8212920000001</v>
      </c>
      <c r="N29" s="23" t="s">
        <v>169</v>
      </c>
    </row>
    <row r="30" spans="2:21" x14ac:dyDescent="0.25">
      <c r="B30" s="24" t="s">
        <v>67</v>
      </c>
      <c r="C30" s="24" t="s">
        <v>179</v>
      </c>
      <c r="D30" s="23">
        <v>1071.9589880000001</v>
      </c>
      <c r="G30" s="24" t="s">
        <v>97</v>
      </c>
      <c r="I30" s="23">
        <v>1547.398056</v>
      </c>
      <c r="N30" s="23" t="s">
        <v>143</v>
      </c>
      <c r="O30" s="23">
        <v>586.96943399999998</v>
      </c>
      <c r="P30" s="23">
        <v>10.845312</v>
      </c>
    </row>
    <row r="31" spans="2:21" x14ac:dyDescent="0.25">
      <c r="B31" s="24" t="s">
        <v>67</v>
      </c>
      <c r="C31" s="24" t="s">
        <v>180</v>
      </c>
      <c r="D31" s="23">
        <v>1958.532023</v>
      </c>
      <c r="G31" s="24" t="s">
        <v>98</v>
      </c>
      <c r="I31" s="23">
        <v>330.20072800000003</v>
      </c>
      <c r="N31" s="23" t="s">
        <v>145</v>
      </c>
      <c r="O31" s="23">
        <v>56.366143999999998</v>
      </c>
    </row>
    <row r="32" spans="2:21" x14ac:dyDescent="0.25">
      <c r="B32" s="24" t="s">
        <v>67</v>
      </c>
      <c r="C32" s="24" t="s">
        <v>52</v>
      </c>
      <c r="D32" s="23">
        <v>2740.7501430000002</v>
      </c>
      <c r="G32" s="24" t="s">
        <v>99</v>
      </c>
      <c r="I32" s="23">
        <v>1592.196342</v>
      </c>
      <c r="N32" s="23" t="s">
        <v>146</v>
      </c>
      <c r="O32" s="23">
        <v>9.6128660000000004</v>
      </c>
    </row>
    <row r="33" spans="2:14" x14ac:dyDescent="0.25">
      <c r="B33" s="24" t="s">
        <v>185</v>
      </c>
      <c r="C33" s="24" t="s">
        <v>177</v>
      </c>
      <c r="D33" s="23">
        <v>4227.1777920000004</v>
      </c>
      <c r="G33" s="24" t="s">
        <v>100</v>
      </c>
      <c r="I33" s="23">
        <v>517.366176</v>
      </c>
      <c r="N33" s="23" t="s">
        <v>147</v>
      </c>
    </row>
    <row r="34" spans="2:14" x14ac:dyDescent="0.25">
      <c r="B34" s="24" t="s">
        <v>185</v>
      </c>
      <c r="C34" s="24" t="s">
        <v>178</v>
      </c>
      <c r="D34" s="23">
        <v>14995.932535</v>
      </c>
      <c r="G34" s="24" t="s">
        <v>101</v>
      </c>
      <c r="I34" s="23">
        <v>2643.3578659999998</v>
      </c>
    </row>
    <row r="35" spans="2:14" x14ac:dyDescent="0.25">
      <c r="B35" s="24" t="s">
        <v>185</v>
      </c>
      <c r="C35" s="24" t="s">
        <v>179</v>
      </c>
      <c r="D35" s="23">
        <v>20745.912957</v>
      </c>
      <c r="G35" s="24" t="s">
        <v>102</v>
      </c>
      <c r="I35" s="23">
        <v>2373.0442979999998</v>
      </c>
    </row>
    <row r="36" spans="2:14" x14ac:dyDescent="0.25">
      <c r="B36" s="24" t="s">
        <v>185</v>
      </c>
      <c r="C36" s="24" t="s">
        <v>180</v>
      </c>
      <c r="D36" s="23">
        <v>19706</v>
      </c>
      <c r="G36" s="24" t="s">
        <v>103</v>
      </c>
      <c r="I36" s="23">
        <v>26.217469000000001</v>
      </c>
    </row>
    <row r="37" spans="2:14" x14ac:dyDescent="0.25">
      <c r="G37" s="24" t="s">
        <v>109</v>
      </c>
      <c r="I37" s="23">
        <v>75.221271999999999</v>
      </c>
    </row>
    <row r="38" spans="2:14" x14ac:dyDescent="0.25">
      <c r="G38" s="24" t="s">
        <v>110</v>
      </c>
      <c r="I38" s="23">
        <v>370.29397999999998</v>
      </c>
    </row>
    <row r="39" spans="2:14" x14ac:dyDescent="0.25">
      <c r="G39" s="24" t="s">
        <v>111</v>
      </c>
      <c r="I39" s="23">
        <v>2601.3183530000001</v>
      </c>
    </row>
    <row r="40" spans="2:14" x14ac:dyDescent="0.25">
      <c r="G40" s="24" t="s">
        <v>112</v>
      </c>
      <c r="I40" s="23">
        <v>131.59397300000001</v>
      </c>
    </row>
    <row r="41" spans="2:14" x14ac:dyDescent="0.25">
      <c r="G41" s="24" t="s">
        <v>104</v>
      </c>
      <c r="H41" s="23">
        <v>3.7953290000000002</v>
      </c>
      <c r="I41" s="23">
        <v>1157.66165</v>
      </c>
      <c r="K41" s="23">
        <v>344.63479699999999</v>
      </c>
      <c r="L41" s="23">
        <v>17</v>
      </c>
    </row>
    <row r="42" spans="2:14" x14ac:dyDescent="0.25">
      <c r="G42" s="24" t="s">
        <v>105</v>
      </c>
      <c r="I42" s="23">
        <v>94.329138999999998</v>
      </c>
    </row>
    <row r="43" spans="2:14" x14ac:dyDescent="0.25">
      <c r="G43" s="24" t="s">
        <v>107</v>
      </c>
      <c r="H43" s="23">
        <v>6.0522090000000004</v>
      </c>
      <c r="I43" s="23">
        <v>846.86263499999995</v>
      </c>
      <c r="K43" s="23">
        <v>543</v>
      </c>
      <c r="L43" s="23">
        <v>270</v>
      </c>
    </row>
    <row r="44" spans="2:14" x14ac:dyDescent="0.25">
      <c r="G44" s="24" t="s">
        <v>108</v>
      </c>
      <c r="I44" s="23">
        <v>9848.5730949999997</v>
      </c>
      <c r="L44" s="23">
        <v>28</v>
      </c>
    </row>
    <row r="94" spans="7:19" s="54" customFormat="1" x14ac:dyDescent="0.25">
      <c r="G94" s="24"/>
      <c r="H94" s="23"/>
      <c r="I94" s="23"/>
      <c r="J94" s="23"/>
      <c r="K94" s="23"/>
      <c r="L94" s="23"/>
      <c r="N94" s="23"/>
      <c r="O94" s="23"/>
      <c r="P94" s="23"/>
      <c r="R94" s="23"/>
      <c r="S94" s="23"/>
    </row>
    <row r="95" spans="7:19" s="54" customFormat="1" x14ac:dyDescent="0.25">
      <c r="G95" s="24"/>
      <c r="H95" s="23"/>
      <c r="I95" s="23"/>
      <c r="J95" s="23"/>
      <c r="K95" s="23"/>
      <c r="L95" s="23"/>
      <c r="R95" s="23"/>
      <c r="S95" s="23"/>
    </row>
    <row r="96" spans="7:19" s="54" customFormat="1" x14ac:dyDescent="0.25">
      <c r="G96" s="24"/>
      <c r="H96" s="23"/>
      <c r="I96" s="23"/>
      <c r="J96" s="23"/>
      <c r="K96" s="23"/>
      <c r="L96" s="23"/>
    </row>
    <row r="97" spans="8:19" x14ac:dyDescent="0.25">
      <c r="N97" s="54"/>
      <c r="O97" s="54"/>
      <c r="P97" s="54"/>
      <c r="R97" s="54"/>
      <c r="S97" s="54"/>
    </row>
    <row r="98" spans="8:19" x14ac:dyDescent="0.25">
      <c r="R98" s="54"/>
      <c r="S98" s="54"/>
    </row>
    <row r="99" spans="8:19" x14ac:dyDescent="0.25">
      <c r="K99" s="54"/>
      <c r="L99" s="54"/>
    </row>
    <row r="100" spans="8:19" x14ac:dyDescent="0.25">
      <c r="H100" s="54"/>
      <c r="K100" s="54"/>
      <c r="L100" s="54"/>
    </row>
    <row r="101" spans="8:19" x14ac:dyDescent="0.25">
      <c r="H101" s="54"/>
      <c r="I101" s="54"/>
      <c r="J101" s="54"/>
      <c r="K101" s="54"/>
      <c r="L101" s="54"/>
    </row>
    <row r="102" spans="8:19" x14ac:dyDescent="0.25">
      <c r="H102" s="54"/>
      <c r="I102" s="54"/>
      <c r="J102" s="54"/>
    </row>
    <row r="103" spans="8:19" x14ac:dyDescent="0.25">
      <c r="I103" s="54"/>
      <c r="J103" s="5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7"/>
  <sheetViews>
    <sheetView tabSelected="1" workbookViewId="0"/>
  </sheetViews>
  <sheetFormatPr defaultRowHeight="12" x14ac:dyDescent="0.25"/>
  <cols>
    <col min="1" max="1" width="8.88671875" style="23"/>
    <col min="2" max="2" width="15.33203125" style="23" customWidth="1"/>
    <col min="3" max="16384" width="8.88671875" style="23"/>
  </cols>
  <sheetData>
    <row r="2" spans="2:5" x14ac:dyDescent="0.25">
      <c r="B2" s="65" t="s">
        <v>286</v>
      </c>
    </row>
    <row r="3" spans="2:5" x14ac:dyDescent="0.25">
      <c r="B3" s="32" t="s">
        <v>287</v>
      </c>
    </row>
    <row r="5" spans="2:5" x14ac:dyDescent="0.25">
      <c r="B5" s="28" t="s">
        <v>60</v>
      </c>
      <c r="C5" s="28" t="s">
        <v>43</v>
      </c>
      <c r="D5" s="28" t="s">
        <v>288</v>
      </c>
      <c r="E5" s="28" t="s">
        <v>252</v>
      </c>
    </row>
    <row r="6" spans="2:5" x14ac:dyDescent="0.25">
      <c r="B6" s="23" t="s">
        <v>176</v>
      </c>
      <c r="D6" s="23" t="s">
        <v>177</v>
      </c>
      <c r="E6" s="23">
        <v>4.6269359999999997</v>
      </c>
    </row>
    <row r="7" spans="2:5" x14ac:dyDescent="0.25">
      <c r="B7" s="23" t="s">
        <v>176</v>
      </c>
      <c r="D7" s="23" t="s">
        <v>178</v>
      </c>
      <c r="E7" s="23">
        <v>13299.655217</v>
      </c>
    </row>
    <row r="8" spans="2:5" x14ac:dyDescent="0.25">
      <c r="B8" s="23" t="s">
        <v>176</v>
      </c>
      <c r="D8" s="23" t="s">
        <v>179</v>
      </c>
      <c r="E8" s="23">
        <v>2506.0511529999999</v>
      </c>
    </row>
    <row r="9" spans="2:5" x14ac:dyDescent="0.25">
      <c r="B9" s="23" t="s">
        <v>176</v>
      </c>
      <c r="D9" s="23" t="s">
        <v>180</v>
      </c>
      <c r="E9" s="23">
        <v>384.31771500000002</v>
      </c>
    </row>
    <row r="10" spans="2:5" x14ac:dyDescent="0.25">
      <c r="B10" s="23" t="s">
        <v>176</v>
      </c>
      <c r="C10" s="23" t="s">
        <v>48</v>
      </c>
      <c r="D10" s="23" t="s">
        <v>177</v>
      </c>
      <c r="E10" s="23">
        <v>254.760107</v>
      </c>
    </row>
    <row r="11" spans="2:5" x14ac:dyDescent="0.25">
      <c r="B11" s="23" t="s">
        <v>176</v>
      </c>
      <c r="C11" s="23" t="s">
        <v>48</v>
      </c>
      <c r="D11" s="23" t="s">
        <v>178</v>
      </c>
      <c r="E11" s="23">
        <v>6337.5231659999999</v>
      </c>
    </row>
    <row r="12" spans="2:5" x14ac:dyDescent="0.25">
      <c r="B12" s="23" t="s">
        <v>176</v>
      </c>
      <c r="C12" s="23" t="s">
        <v>48</v>
      </c>
      <c r="D12" s="23" t="s">
        <v>179</v>
      </c>
      <c r="E12" s="23">
        <v>3634.544868</v>
      </c>
    </row>
    <row r="13" spans="2:5" x14ac:dyDescent="0.25">
      <c r="B13" s="23" t="s">
        <v>176</v>
      </c>
      <c r="C13" s="23" t="s">
        <v>48</v>
      </c>
      <c r="D13" s="23" t="s">
        <v>180</v>
      </c>
      <c r="E13" s="23">
        <v>3791.5441620000001</v>
      </c>
    </row>
    <row r="14" spans="2:5" x14ac:dyDescent="0.25">
      <c r="B14" s="23" t="s">
        <v>176</v>
      </c>
      <c r="C14" s="23" t="s">
        <v>49</v>
      </c>
      <c r="D14" s="23" t="s">
        <v>177</v>
      </c>
      <c r="E14" s="23">
        <v>96.466072999999994</v>
      </c>
    </row>
    <row r="15" spans="2:5" x14ac:dyDescent="0.25">
      <c r="B15" s="23" t="s">
        <v>176</v>
      </c>
      <c r="C15" s="23" t="s">
        <v>49</v>
      </c>
      <c r="D15" s="23" t="s">
        <v>178</v>
      </c>
      <c r="E15" s="23">
        <v>1712.8108480000001</v>
      </c>
    </row>
    <row r="16" spans="2:5" x14ac:dyDescent="0.25">
      <c r="B16" s="23" t="s">
        <v>176</v>
      </c>
      <c r="C16" s="23" t="s">
        <v>49</v>
      </c>
      <c r="D16" s="23" t="s">
        <v>179</v>
      </c>
      <c r="E16" s="23">
        <v>3474.8050880000001</v>
      </c>
    </row>
    <row r="17" spans="2:5" x14ac:dyDescent="0.25">
      <c r="B17" s="23" t="s">
        <v>176</v>
      </c>
      <c r="C17" s="23" t="s">
        <v>49</v>
      </c>
      <c r="D17" s="23" t="s">
        <v>180</v>
      </c>
      <c r="E17" s="23">
        <v>1634.1905549999999</v>
      </c>
    </row>
    <row r="18" spans="2:5" x14ac:dyDescent="0.25">
      <c r="B18" s="23" t="s">
        <v>176</v>
      </c>
      <c r="C18" s="23" t="s">
        <v>50</v>
      </c>
      <c r="D18" s="23" t="s">
        <v>177</v>
      </c>
      <c r="E18" s="23">
        <v>28.386664</v>
      </c>
    </row>
    <row r="19" spans="2:5" x14ac:dyDescent="0.25">
      <c r="B19" s="23" t="s">
        <v>176</v>
      </c>
      <c r="C19" s="23" t="s">
        <v>50</v>
      </c>
      <c r="D19" s="23" t="s">
        <v>178</v>
      </c>
      <c r="E19" s="23">
        <v>38.502966000000001</v>
      </c>
    </row>
    <row r="20" spans="2:5" x14ac:dyDescent="0.25">
      <c r="B20" s="23" t="s">
        <v>176</v>
      </c>
      <c r="C20" s="23" t="s">
        <v>50</v>
      </c>
      <c r="D20" s="23" t="s">
        <v>179</v>
      </c>
      <c r="E20" s="23">
        <v>322.33633200000003</v>
      </c>
    </row>
    <row r="21" spans="2:5" x14ac:dyDescent="0.25">
      <c r="B21" s="23" t="s">
        <v>176</v>
      </c>
      <c r="C21" s="23" t="s">
        <v>50</v>
      </c>
      <c r="D21" s="23" t="s">
        <v>180</v>
      </c>
      <c r="E21" s="23">
        <v>1025.3654839999999</v>
      </c>
    </row>
    <row r="22" spans="2:5" x14ac:dyDescent="0.25">
      <c r="B22" s="23" t="s">
        <v>176</v>
      </c>
      <c r="C22" s="23" t="s">
        <v>52</v>
      </c>
      <c r="D22" s="23" t="s">
        <v>177</v>
      </c>
      <c r="E22" s="23">
        <v>187.50502700000001</v>
      </c>
    </row>
    <row r="23" spans="2:5" x14ac:dyDescent="0.25">
      <c r="B23" s="23" t="s">
        <v>176</v>
      </c>
      <c r="C23" s="23" t="s">
        <v>52</v>
      </c>
      <c r="D23" s="23" t="s">
        <v>178</v>
      </c>
      <c r="E23" s="23">
        <v>3447.0383120000001</v>
      </c>
    </row>
    <row r="24" spans="2:5" x14ac:dyDescent="0.25">
      <c r="B24" s="23" t="s">
        <v>176</v>
      </c>
      <c r="C24" s="23" t="s">
        <v>52</v>
      </c>
      <c r="D24" s="23" t="s">
        <v>179</v>
      </c>
      <c r="E24" s="23">
        <v>2523.6508709999998</v>
      </c>
    </row>
    <row r="25" spans="2:5" x14ac:dyDescent="0.25">
      <c r="B25" s="23" t="s">
        <v>176</v>
      </c>
      <c r="C25" s="23" t="s">
        <v>52</v>
      </c>
      <c r="D25" s="23" t="s">
        <v>180</v>
      </c>
      <c r="E25" s="23">
        <v>2646.4431599999998</v>
      </c>
    </row>
    <row r="26" spans="2:5" x14ac:dyDescent="0.25">
      <c r="B26" s="23" t="s">
        <v>176</v>
      </c>
      <c r="C26" s="23" t="s">
        <v>51</v>
      </c>
      <c r="D26" s="23" t="s">
        <v>180</v>
      </c>
      <c r="E26" s="23">
        <v>80.584609</v>
      </c>
    </row>
    <row r="27" spans="2:5" x14ac:dyDescent="0.25">
      <c r="B27" s="23" t="s">
        <v>181</v>
      </c>
      <c r="D27" s="23" t="s">
        <v>177</v>
      </c>
      <c r="E27" s="23">
        <v>2.1780010000000001</v>
      </c>
    </row>
    <row r="28" spans="2:5" x14ac:dyDescent="0.25">
      <c r="B28" s="23" t="s">
        <v>181</v>
      </c>
      <c r="D28" s="23" t="s">
        <v>178</v>
      </c>
      <c r="E28" s="23">
        <v>2563.5199250000001</v>
      </c>
    </row>
    <row r="29" spans="2:5" x14ac:dyDescent="0.25">
      <c r="B29" s="23" t="s">
        <v>181</v>
      </c>
      <c r="D29" s="23" t="s">
        <v>179</v>
      </c>
      <c r="E29" s="23">
        <v>2423.7683670000001</v>
      </c>
    </row>
    <row r="30" spans="2:5" x14ac:dyDescent="0.25">
      <c r="B30" s="23" t="s">
        <v>181</v>
      </c>
      <c r="D30" s="23" t="s">
        <v>180</v>
      </c>
      <c r="E30" s="23">
        <v>9.1107549999999993</v>
      </c>
    </row>
    <row r="31" spans="2:5" x14ac:dyDescent="0.25">
      <c r="B31" s="23" t="s">
        <v>181</v>
      </c>
      <c r="C31" s="23" t="s">
        <v>48</v>
      </c>
      <c r="D31" s="23" t="s">
        <v>177</v>
      </c>
      <c r="E31" s="23">
        <v>778.00303299999996</v>
      </c>
    </row>
    <row r="32" spans="2:5" x14ac:dyDescent="0.25">
      <c r="B32" s="23" t="s">
        <v>181</v>
      </c>
      <c r="C32" s="23" t="s">
        <v>48</v>
      </c>
      <c r="D32" s="23" t="s">
        <v>178</v>
      </c>
      <c r="E32" s="23">
        <v>7549.7129420000001</v>
      </c>
    </row>
    <row r="33" spans="2:5" x14ac:dyDescent="0.25">
      <c r="B33" s="23" t="s">
        <v>181</v>
      </c>
      <c r="C33" s="23" t="s">
        <v>48</v>
      </c>
      <c r="D33" s="23" t="s">
        <v>179</v>
      </c>
      <c r="E33" s="23">
        <v>6006.7532430000001</v>
      </c>
    </row>
    <row r="34" spans="2:5" x14ac:dyDescent="0.25">
      <c r="B34" s="23" t="s">
        <v>181</v>
      </c>
      <c r="C34" s="23" t="s">
        <v>48</v>
      </c>
      <c r="D34" s="23" t="s">
        <v>180</v>
      </c>
      <c r="E34" s="23">
        <v>3110.5269090000002</v>
      </c>
    </row>
    <row r="35" spans="2:5" x14ac:dyDescent="0.25">
      <c r="B35" s="23" t="s">
        <v>181</v>
      </c>
      <c r="C35" s="23" t="s">
        <v>49</v>
      </c>
      <c r="D35" s="23" t="s">
        <v>177</v>
      </c>
      <c r="E35" s="23">
        <v>63.732519000000003</v>
      </c>
    </row>
    <row r="36" spans="2:5" x14ac:dyDescent="0.25">
      <c r="B36" s="23" t="s">
        <v>181</v>
      </c>
      <c r="C36" s="23" t="s">
        <v>49</v>
      </c>
      <c r="D36" s="23" t="s">
        <v>178</v>
      </c>
      <c r="E36" s="23">
        <v>1791.5786049999999</v>
      </c>
    </row>
    <row r="37" spans="2:5" x14ac:dyDescent="0.25">
      <c r="B37" s="23" t="s">
        <v>181</v>
      </c>
      <c r="C37" s="23" t="s">
        <v>49</v>
      </c>
      <c r="D37" s="23" t="s">
        <v>179</v>
      </c>
      <c r="E37" s="23">
        <v>4711.9496939999999</v>
      </c>
    </row>
    <row r="38" spans="2:5" x14ac:dyDescent="0.25">
      <c r="B38" s="23" t="s">
        <v>181</v>
      </c>
      <c r="C38" s="23" t="s">
        <v>49</v>
      </c>
      <c r="D38" s="23" t="s">
        <v>180</v>
      </c>
      <c r="E38" s="23">
        <v>3103.320768</v>
      </c>
    </row>
    <row r="39" spans="2:5" x14ac:dyDescent="0.25">
      <c r="B39" s="23" t="s">
        <v>181</v>
      </c>
      <c r="C39" s="23" t="s">
        <v>50</v>
      </c>
      <c r="D39" s="23" t="s">
        <v>177</v>
      </c>
      <c r="E39" s="23">
        <v>5.9998149999999999</v>
      </c>
    </row>
    <row r="40" spans="2:5" x14ac:dyDescent="0.25">
      <c r="B40" s="23" t="s">
        <v>181</v>
      </c>
      <c r="C40" s="23" t="s">
        <v>50</v>
      </c>
      <c r="D40" s="23" t="s">
        <v>178</v>
      </c>
      <c r="E40" s="23">
        <v>1355.447588</v>
      </c>
    </row>
    <row r="41" spans="2:5" x14ac:dyDescent="0.25">
      <c r="B41" s="23" t="s">
        <v>181</v>
      </c>
      <c r="C41" s="23" t="s">
        <v>50</v>
      </c>
      <c r="D41" s="23" t="s">
        <v>179</v>
      </c>
      <c r="E41" s="23">
        <v>2110.8116599999998</v>
      </c>
    </row>
    <row r="42" spans="2:5" x14ac:dyDescent="0.25">
      <c r="B42" s="23" t="s">
        <v>181</v>
      </c>
      <c r="C42" s="23" t="s">
        <v>50</v>
      </c>
      <c r="D42" s="23" t="s">
        <v>180</v>
      </c>
      <c r="E42" s="23">
        <v>886.88149599999997</v>
      </c>
    </row>
    <row r="43" spans="2:5" x14ac:dyDescent="0.25">
      <c r="B43" s="23" t="s">
        <v>181</v>
      </c>
      <c r="C43" s="23" t="s">
        <v>52</v>
      </c>
      <c r="D43" s="23" t="s">
        <v>177</v>
      </c>
      <c r="E43" s="23">
        <v>294.60712899999999</v>
      </c>
    </row>
    <row r="44" spans="2:5" x14ac:dyDescent="0.25">
      <c r="B44" s="23" t="s">
        <v>181</v>
      </c>
      <c r="C44" s="23" t="s">
        <v>52</v>
      </c>
      <c r="D44" s="23" t="s">
        <v>178</v>
      </c>
      <c r="E44" s="23">
        <v>9977.2139970000007</v>
      </c>
    </row>
    <row r="45" spans="2:5" x14ac:dyDescent="0.25">
      <c r="B45" s="23" t="s">
        <v>181</v>
      </c>
      <c r="C45" s="23" t="s">
        <v>52</v>
      </c>
      <c r="D45" s="23" t="s">
        <v>179</v>
      </c>
      <c r="E45" s="23">
        <v>837.59189800000001</v>
      </c>
    </row>
    <row r="46" spans="2:5" x14ac:dyDescent="0.25">
      <c r="B46" s="23" t="s">
        <v>181</v>
      </c>
      <c r="C46" s="23" t="s">
        <v>52</v>
      </c>
      <c r="D46" s="23" t="s">
        <v>180</v>
      </c>
      <c r="E46" s="23">
        <v>1048.6159640000001</v>
      </c>
    </row>
    <row r="47" spans="2:5" x14ac:dyDescent="0.25">
      <c r="B47" s="23" t="s">
        <v>181</v>
      </c>
      <c r="C47" s="23" t="s">
        <v>51</v>
      </c>
      <c r="D47" s="23" t="s">
        <v>177</v>
      </c>
      <c r="E47" s="23">
        <v>1.337939</v>
      </c>
    </row>
    <row r="48" spans="2:5" x14ac:dyDescent="0.25">
      <c r="B48" s="23" t="s">
        <v>181</v>
      </c>
      <c r="C48" s="23" t="s">
        <v>51</v>
      </c>
      <c r="D48" s="23" t="s">
        <v>178</v>
      </c>
      <c r="E48" s="23">
        <v>567.61176</v>
      </c>
    </row>
    <row r="49" spans="2:5" x14ac:dyDescent="0.25">
      <c r="B49" s="23" t="s">
        <v>181</v>
      </c>
      <c r="C49" s="23" t="s">
        <v>51</v>
      </c>
      <c r="D49" s="23" t="s">
        <v>179</v>
      </c>
      <c r="E49" s="23">
        <v>1729.615722</v>
      </c>
    </row>
    <row r="50" spans="2:5" x14ac:dyDescent="0.25">
      <c r="B50" s="23" t="s">
        <v>181</v>
      </c>
      <c r="C50" s="23" t="s">
        <v>51</v>
      </c>
      <c r="D50" s="23" t="s">
        <v>180</v>
      </c>
      <c r="E50" s="23">
        <v>558.67429500000003</v>
      </c>
    </row>
    <row r="51" spans="2:5" x14ac:dyDescent="0.25">
      <c r="B51" s="23" t="s">
        <v>182</v>
      </c>
      <c r="D51" s="23" t="s">
        <v>177</v>
      </c>
      <c r="E51" s="23">
        <v>1910.6844590000001</v>
      </c>
    </row>
    <row r="52" spans="2:5" x14ac:dyDescent="0.25">
      <c r="B52" s="23" t="s">
        <v>182</v>
      </c>
      <c r="D52" s="23" t="s">
        <v>178</v>
      </c>
      <c r="E52" s="23">
        <v>3170.2893290000002</v>
      </c>
    </row>
    <row r="53" spans="2:5" x14ac:dyDescent="0.25">
      <c r="B53" s="23" t="s">
        <v>182</v>
      </c>
      <c r="D53" s="23" t="s">
        <v>179</v>
      </c>
      <c r="E53" s="23">
        <v>319.99935799999997</v>
      </c>
    </row>
    <row r="54" spans="2:5" x14ac:dyDescent="0.25">
      <c r="B54" s="23" t="s">
        <v>182</v>
      </c>
      <c r="D54" s="23" t="s">
        <v>180</v>
      </c>
      <c r="E54" s="23">
        <v>1103.4557339999999</v>
      </c>
    </row>
    <row r="55" spans="2:5" x14ac:dyDescent="0.25">
      <c r="B55" s="23" t="s">
        <v>182</v>
      </c>
      <c r="C55" s="23" t="s">
        <v>48</v>
      </c>
      <c r="D55" s="23" t="s">
        <v>177</v>
      </c>
      <c r="E55" s="23">
        <v>141.13647900000001</v>
      </c>
    </row>
    <row r="56" spans="2:5" x14ac:dyDescent="0.25">
      <c r="B56" s="23" t="s">
        <v>182</v>
      </c>
      <c r="C56" s="23" t="s">
        <v>48</v>
      </c>
      <c r="D56" s="23" t="s">
        <v>178</v>
      </c>
      <c r="E56" s="23">
        <v>2261.5371439999999</v>
      </c>
    </row>
    <row r="57" spans="2:5" x14ac:dyDescent="0.25">
      <c r="B57" s="23" t="s">
        <v>182</v>
      </c>
      <c r="C57" s="23" t="s">
        <v>48</v>
      </c>
      <c r="D57" s="23" t="s">
        <v>179</v>
      </c>
      <c r="E57" s="23">
        <v>85.642932999999999</v>
      </c>
    </row>
    <row r="58" spans="2:5" x14ac:dyDescent="0.25">
      <c r="B58" s="23" t="s">
        <v>182</v>
      </c>
      <c r="C58" s="23" t="s">
        <v>48</v>
      </c>
      <c r="D58" s="23" t="s">
        <v>180</v>
      </c>
      <c r="E58" s="23">
        <v>1640.1377560000001</v>
      </c>
    </row>
    <row r="59" spans="2:5" x14ac:dyDescent="0.25">
      <c r="B59" s="23" t="s">
        <v>182</v>
      </c>
      <c r="C59" s="23" t="s">
        <v>49</v>
      </c>
      <c r="D59" s="23" t="s">
        <v>177</v>
      </c>
      <c r="E59" s="23">
        <v>52.986103</v>
      </c>
    </row>
    <row r="60" spans="2:5" x14ac:dyDescent="0.25">
      <c r="B60" s="23" t="s">
        <v>182</v>
      </c>
      <c r="C60" s="23" t="s">
        <v>49</v>
      </c>
      <c r="D60" s="23" t="s">
        <v>178</v>
      </c>
      <c r="E60" s="23">
        <v>282.04987999999997</v>
      </c>
    </row>
    <row r="61" spans="2:5" x14ac:dyDescent="0.25">
      <c r="B61" s="23" t="s">
        <v>182</v>
      </c>
      <c r="C61" s="23" t="s">
        <v>49</v>
      </c>
      <c r="D61" s="23" t="s">
        <v>180</v>
      </c>
      <c r="E61" s="23">
        <v>347.146702</v>
      </c>
    </row>
    <row r="62" spans="2:5" x14ac:dyDescent="0.25">
      <c r="B62" s="23" t="s">
        <v>182</v>
      </c>
      <c r="C62" s="23" t="s">
        <v>50</v>
      </c>
      <c r="D62" s="23" t="s">
        <v>178</v>
      </c>
      <c r="E62" s="23">
        <v>22.754038000000001</v>
      </c>
    </row>
    <row r="63" spans="2:5" x14ac:dyDescent="0.25">
      <c r="B63" s="23" t="s">
        <v>182</v>
      </c>
      <c r="C63" s="23" t="s">
        <v>52</v>
      </c>
      <c r="D63" s="23" t="s">
        <v>177</v>
      </c>
      <c r="E63" s="23">
        <v>63.772022</v>
      </c>
    </row>
    <row r="64" spans="2:5" x14ac:dyDescent="0.25">
      <c r="B64" s="23" t="s">
        <v>182</v>
      </c>
      <c r="C64" s="23" t="s">
        <v>52</v>
      </c>
      <c r="D64" s="23" t="s">
        <v>178</v>
      </c>
      <c r="E64" s="23">
        <v>261.50122299999998</v>
      </c>
    </row>
    <row r="65" spans="2:5" x14ac:dyDescent="0.25">
      <c r="B65" s="23" t="s">
        <v>182</v>
      </c>
      <c r="C65" s="23" t="s">
        <v>52</v>
      </c>
      <c r="D65" s="23" t="s">
        <v>179</v>
      </c>
      <c r="E65" s="23">
        <v>41.743340000000003</v>
      </c>
    </row>
    <row r="66" spans="2:5" x14ac:dyDescent="0.25">
      <c r="B66" s="23" t="s">
        <v>182</v>
      </c>
      <c r="C66" s="23" t="s">
        <v>52</v>
      </c>
      <c r="D66" s="23" t="s">
        <v>180</v>
      </c>
      <c r="E66" s="23">
        <v>21.952185</v>
      </c>
    </row>
    <row r="67" spans="2:5" x14ac:dyDescent="0.25">
      <c r="B67" s="23" t="s">
        <v>183</v>
      </c>
      <c r="D67" s="23" t="s">
        <v>177</v>
      </c>
      <c r="E67" s="23">
        <v>283.94260800000001</v>
      </c>
    </row>
    <row r="68" spans="2:5" x14ac:dyDescent="0.25">
      <c r="B68" s="23" t="s">
        <v>183</v>
      </c>
      <c r="D68" s="23" t="s">
        <v>178</v>
      </c>
      <c r="E68" s="23">
        <v>2526.4894559999998</v>
      </c>
    </row>
    <row r="69" spans="2:5" x14ac:dyDescent="0.25">
      <c r="B69" s="23" t="s">
        <v>183</v>
      </c>
      <c r="D69" s="23" t="s">
        <v>179</v>
      </c>
      <c r="E69" s="23">
        <v>816.98099000000002</v>
      </c>
    </row>
    <row r="70" spans="2:5" x14ac:dyDescent="0.25">
      <c r="B70" s="23" t="s">
        <v>183</v>
      </c>
      <c r="D70" s="23" t="s">
        <v>180</v>
      </c>
      <c r="E70" s="23">
        <v>2192.1864890000002</v>
      </c>
    </row>
    <row r="71" spans="2:5" x14ac:dyDescent="0.25">
      <c r="B71" s="23" t="s">
        <v>183</v>
      </c>
      <c r="C71" s="23" t="s">
        <v>48</v>
      </c>
      <c r="D71" s="23" t="s">
        <v>177</v>
      </c>
      <c r="E71" s="23">
        <v>966.04384300000004</v>
      </c>
    </row>
    <row r="72" spans="2:5" x14ac:dyDescent="0.25">
      <c r="B72" s="23" t="s">
        <v>183</v>
      </c>
      <c r="C72" s="23" t="s">
        <v>48</v>
      </c>
      <c r="D72" s="23" t="s">
        <v>178</v>
      </c>
      <c r="E72" s="23">
        <v>11584.445712999999</v>
      </c>
    </row>
    <row r="73" spans="2:5" x14ac:dyDescent="0.25">
      <c r="B73" s="23" t="s">
        <v>183</v>
      </c>
      <c r="C73" s="23" t="s">
        <v>48</v>
      </c>
      <c r="D73" s="23" t="s">
        <v>179</v>
      </c>
      <c r="E73" s="23">
        <v>3746.7644489999998</v>
      </c>
    </row>
    <row r="74" spans="2:5" x14ac:dyDescent="0.25">
      <c r="B74" s="23" t="s">
        <v>183</v>
      </c>
      <c r="C74" s="23" t="s">
        <v>48</v>
      </c>
      <c r="D74" s="23" t="s">
        <v>180</v>
      </c>
      <c r="E74" s="23">
        <v>11844.690822</v>
      </c>
    </row>
    <row r="75" spans="2:5" x14ac:dyDescent="0.25">
      <c r="B75" s="23" t="s">
        <v>183</v>
      </c>
      <c r="C75" s="23" t="s">
        <v>49</v>
      </c>
      <c r="D75" s="23" t="s">
        <v>177</v>
      </c>
      <c r="E75" s="23">
        <v>591.66454699999997</v>
      </c>
    </row>
    <row r="76" spans="2:5" x14ac:dyDescent="0.25">
      <c r="B76" s="23" t="s">
        <v>183</v>
      </c>
      <c r="C76" s="23" t="s">
        <v>49</v>
      </c>
      <c r="D76" s="23" t="s">
        <v>178</v>
      </c>
      <c r="E76" s="23">
        <v>3180.2525449999998</v>
      </c>
    </row>
    <row r="77" spans="2:5" x14ac:dyDescent="0.25">
      <c r="B77" s="23" t="s">
        <v>183</v>
      </c>
      <c r="C77" s="23" t="s">
        <v>49</v>
      </c>
      <c r="D77" s="23" t="s">
        <v>179</v>
      </c>
      <c r="E77" s="23">
        <v>2176.6009829999998</v>
      </c>
    </row>
    <row r="78" spans="2:5" x14ac:dyDescent="0.25">
      <c r="B78" s="23" t="s">
        <v>183</v>
      </c>
      <c r="C78" s="23" t="s">
        <v>49</v>
      </c>
      <c r="D78" s="23" t="s">
        <v>180</v>
      </c>
      <c r="E78" s="23">
        <v>3042.6938530000002</v>
      </c>
    </row>
    <row r="79" spans="2:5" x14ac:dyDescent="0.25">
      <c r="B79" s="23" t="s">
        <v>183</v>
      </c>
      <c r="C79" s="23" t="s">
        <v>50</v>
      </c>
      <c r="D79" s="23" t="s">
        <v>177</v>
      </c>
      <c r="E79" s="23">
        <v>290.030913</v>
      </c>
    </row>
    <row r="80" spans="2:5" x14ac:dyDescent="0.25">
      <c r="B80" s="23" t="s">
        <v>183</v>
      </c>
      <c r="C80" s="23" t="s">
        <v>50</v>
      </c>
      <c r="D80" s="23" t="s">
        <v>178</v>
      </c>
      <c r="E80" s="23">
        <v>724.51669800000002</v>
      </c>
    </row>
    <row r="81" spans="2:5" x14ac:dyDescent="0.25">
      <c r="B81" s="23" t="s">
        <v>183</v>
      </c>
      <c r="C81" s="23" t="s">
        <v>50</v>
      </c>
      <c r="D81" s="23" t="s">
        <v>179</v>
      </c>
      <c r="E81" s="23">
        <v>455.13346000000001</v>
      </c>
    </row>
    <row r="82" spans="2:5" x14ac:dyDescent="0.25">
      <c r="B82" s="23" t="s">
        <v>183</v>
      </c>
      <c r="C82" s="23" t="s">
        <v>50</v>
      </c>
      <c r="D82" s="23" t="s">
        <v>180</v>
      </c>
      <c r="E82" s="23">
        <v>645.61303199999998</v>
      </c>
    </row>
    <row r="83" spans="2:5" x14ac:dyDescent="0.25">
      <c r="B83" s="23" t="s">
        <v>183</v>
      </c>
      <c r="C83" s="23" t="s">
        <v>52</v>
      </c>
      <c r="D83" s="23" t="s">
        <v>177</v>
      </c>
      <c r="E83" s="23">
        <v>151.10876099999999</v>
      </c>
    </row>
    <row r="84" spans="2:5" x14ac:dyDescent="0.25">
      <c r="B84" s="23" t="s">
        <v>183</v>
      </c>
      <c r="C84" s="23" t="s">
        <v>52</v>
      </c>
      <c r="D84" s="23" t="s">
        <v>178</v>
      </c>
      <c r="E84" s="23">
        <v>1741.988863</v>
      </c>
    </row>
    <row r="85" spans="2:5" x14ac:dyDescent="0.25">
      <c r="B85" s="23" t="s">
        <v>183</v>
      </c>
      <c r="C85" s="23" t="s">
        <v>52</v>
      </c>
      <c r="D85" s="23" t="s">
        <v>179</v>
      </c>
      <c r="E85" s="23">
        <v>820.91018299999996</v>
      </c>
    </row>
    <row r="86" spans="2:5" x14ac:dyDescent="0.25">
      <c r="B86" s="23" t="s">
        <v>183</v>
      </c>
      <c r="C86" s="23" t="s">
        <v>52</v>
      </c>
      <c r="D86" s="23" t="s">
        <v>180</v>
      </c>
      <c r="E86" s="23">
        <v>1585.4736370000001</v>
      </c>
    </row>
    <row r="87" spans="2:5" x14ac:dyDescent="0.25">
      <c r="B87" s="23" t="s">
        <v>183</v>
      </c>
      <c r="C87" s="23" t="s">
        <v>51</v>
      </c>
      <c r="D87" s="23" t="s">
        <v>177</v>
      </c>
      <c r="E87" s="23">
        <v>92.682574000000002</v>
      </c>
    </row>
    <row r="88" spans="2:5" x14ac:dyDescent="0.25">
      <c r="B88" s="23" t="s">
        <v>183</v>
      </c>
      <c r="C88" s="23" t="s">
        <v>51</v>
      </c>
      <c r="D88" s="23" t="s">
        <v>178</v>
      </c>
      <c r="E88" s="23">
        <v>127.547465</v>
      </c>
    </row>
    <row r="89" spans="2:5" x14ac:dyDescent="0.25">
      <c r="B89" s="23" t="s">
        <v>183</v>
      </c>
      <c r="C89" s="23" t="s">
        <v>51</v>
      </c>
      <c r="D89" s="23" t="s">
        <v>179</v>
      </c>
      <c r="E89" s="23">
        <v>476.50242400000002</v>
      </c>
    </row>
    <row r="90" spans="2:5" x14ac:dyDescent="0.25">
      <c r="B90" s="23" t="s">
        <v>183</v>
      </c>
      <c r="C90" s="23" t="s">
        <v>51</v>
      </c>
      <c r="D90" s="23" t="s">
        <v>180</v>
      </c>
      <c r="E90" s="23">
        <v>183.54644099999999</v>
      </c>
    </row>
    <row r="91" spans="2:5" x14ac:dyDescent="0.25">
      <c r="B91" s="23" t="s">
        <v>63</v>
      </c>
      <c r="D91" s="23" t="s">
        <v>177</v>
      </c>
      <c r="E91" s="23">
        <v>2.5700000000000001E-4</v>
      </c>
    </row>
    <row r="92" spans="2:5" x14ac:dyDescent="0.25">
      <c r="B92" s="23" t="s">
        <v>63</v>
      </c>
      <c r="D92" s="23" t="s">
        <v>179</v>
      </c>
      <c r="E92" s="23">
        <v>143.32323700000001</v>
      </c>
    </row>
    <row r="93" spans="2:5" x14ac:dyDescent="0.25">
      <c r="B93" s="23" t="s">
        <v>63</v>
      </c>
      <c r="D93" s="23" t="s">
        <v>180</v>
      </c>
      <c r="E93" s="23">
        <v>5.9579110000000002</v>
      </c>
    </row>
    <row r="94" spans="2:5" x14ac:dyDescent="0.25">
      <c r="B94" s="23" t="s">
        <v>63</v>
      </c>
      <c r="C94" s="23" t="s">
        <v>48</v>
      </c>
      <c r="D94" s="23" t="s">
        <v>177</v>
      </c>
      <c r="E94" s="23">
        <v>3.0675309999999998</v>
      </c>
    </row>
    <row r="95" spans="2:5" x14ac:dyDescent="0.25">
      <c r="B95" s="23" t="s">
        <v>63</v>
      </c>
      <c r="C95" s="23" t="s">
        <v>48</v>
      </c>
      <c r="D95" s="23" t="s">
        <v>178</v>
      </c>
      <c r="E95" s="23">
        <v>643.25795300000004</v>
      </c>
    </row>
    <row r="96" spans="2:5" x14ac:dyDescent="0.25">
      <c r="B96" s="23" t="s">
        <v>63</v>
      </c>
      <c r="C96" s="23" t="s">
        <v>48</v>
      </c>
      <c r="D96" s="23" t="s">
        <v>179</v>
      </c>
      <c r="E96" s="23">
        <v>54.402937000000001</v>
      </c>
    </row>
    <row r="97" spans="2:5" x14ac:dyDescent="0.25">
      <c r="B97" s="23" t="s">
        <v>63</v>
      </c>
      <c r="C97" s="23" t="s">
        <v>48</v>
      </c>
      <c r="D97" s="23" t="s">
        <v>180</v>
      </c>
      <c r="E97" s="23">
        <v>15.472932</v>
      </c>
    </row>
    <row r="98" spans="2:5" x14ac:dyDescent="0.25">
      <c r="B98" s="23" t="s">
        <v>63</v>
      </c>
      <c r="C98" s="23" t="s">
        <v>49</v>
      </c>
      <c r="D98" s="23" t="s">
        <v>177</v>
      </c>
      <c r="E98" s="23">
        <v>53.241070999999998</v>
      </c>
    </row>
    <row r="99" spans="2:5" x14ac:dyDescent="0.25">
      <c r="B99" s="23" t="s">
        <v>63</v>
      </c>
      <c r="C99" s="23" t="s">
        <v>49</v>
      </c>
      <c r="D99" s="23" t="s">
        <v>179</v>
      </c>
      <c r="E99" s="23">
        <v>675.49648100000002</v>
      </c>
    </row>
    <row r="100" spans="2:5" x14ac:dyDescent="0.25">
      <c r="B100" s="23" t="s">
        <v>63</v>
      </c>
      <c r="C100" s="23" t="s">
        <v>49</v>
      </c>
      <c r="D100" s="23" t="s">
        <v>180</v>
      </c>
      <c r="E100" s="23">
        <v>90.729467</v>
      </c>
    </row>
    <row r="101" spans="2:5" x14ac:dyDescent="0.25">
      <c r="B101" s="23" t="s">
        <v>63</v>
      </c>
      <c r="C101" s="23" t="s">
        <v>52</v>
      </c>
      <c r="D101" s="23" t="s">
        <v>178</v>
      </c>
      <c r="E101" s="23">
        <v>4.0299999999999998E-4</v>
      </c>
    </row>
    <row r="102" spans="2:5" x14ac:dyDescent="0.25">
      <c r="B102" s="23" t="s">
        <v>63</v>
      </c>
      <c r="C102" s="23" t="s">
        <v>52</v>
      </c>
      <c r="D102" s="23" t="s">
        <v>179</v>
      </c>
      <c r="E102" s="23">
        <v>7.8272820000000003</v>
      </c>
    </row>
    <row r="103" spans="2:5" x14ac:dyDescent="0.25">
      <c r="B103" s="23" t="s">
        <v>67</v>
      </c>
      <c r="D103" s="23" t="s">
        <v>178</v>
      </c>
      <c r="E103" s="23">
        <v>2.8762829999999999</v>
      </c>
    </row>
    <row r="104" spans="2:5" x14ac:dyDescent="0.25">
      <c r="B104" s="23" t="s">
        <v>67</v>
      </c>
      <c r="D104" s="23" t="s">
        <v>179</v>
      </c>
      <c r="E104" s="23">
        <v>7.7000000000000001E-5</v>
      </c>
    </row>
    <row r="105" spans="2:5" x14ac:dyDescent="0.25">
      <c r="B105" s="23" t="s">
        <v>67</v>
      </c>
      <c r="D105" s="23" t="s">
        <v>180</v>
      </c>
      <c r="E105" s="23">
        <v>10.547793</v>
      </c>
    </row>
    <row r="106" spans="2:5" x14ac:dyDescent="0.25">
      <c r="B106" s="23" t="s">
        <v>67</v>
      </c>
      <c r="C106" s="23" t="s">
        <v>48</v>
      </c>
      <c r="D106" s="23" t="s">
        <v>177</v>
      </c>
      <c r="E106" s="23">
        <v>23.833731</v>
      </c>
    </row>
    <row r="107" spans="2:5" x14ac:dyDescent="0.25">
      <c r="B107" s="23" t="s">
        <v>67</v>
      </c>
      <c r="C107" s="23" t="s">
        <v>48</v>
      </c>
      <c r="D107" s="23" t="s">
        <v>178</v>
      </c>
      <c r="E107" s="23">
        <v>214.98038</v>
      </c>
    </row>
    <row r="108" spans="2:5" x14ac:dyDescent="0.25">
      <c r="B108" s="23" t="s">
        <v>67</v>
      </c>
      <c r="C108" s="23" t="s">
        <v>48</v>
      </c>
      <c r="D108" s="23" t="s">
        <v>179</v>
      </c>
      <c r="E108" s="23">
        <v>123.16225799999999</v>
      </c>
    </row>
    <row r="109" spans="2:5" x14ac:dyDescent="0.25">
      <c r="B109" s="23" t="s">
        <v>67</v>
      </c>
      <c r="C109" s="23" t="s">
        <v>48</v>
      </c>
      <c r="D109" s="23" t="s">
        <v>180</v>
      </c>
      <c r="E109" s="23">
        <v>416.88439299999999</v>
      </c>
    </row>
    <row r="110" spans="2:5" x14ac:dyDescent="0.25">
      <c r="B110" s="23" t="s">
        <v>67</v>
      </c>
      <c r="C110" s="23" t="s">
        <v>49</v>
      </c>
      <c r="D110" s="23" t="s">
        <v>177</v>
      </c>
      <c r="E110" s="23">
        <v>12.204416999999999</v>
      </c>
    </row>
    <row r="111" spans="2:5" x14ac:dyDescent="0.25">
      <c r="B111" s="23" t="s">
        <v>67</v>
      </c>
      <c r="C111" s="23" t="s">
        <v>49</v>
      </c>
      <c r="D111" s="23" t="s">
        <v>178</v>
      </c>
      <c r="E111" s="23">
        <v>523.56727699999999</v>
      </c>
    </row>
    <row r="112" spans="2:5" x14ac:dyDescent="0.25">
      <c r="B112" s="23" t="s">
        <v>67</v>
      </c>
      <c r="C112" s="23" t="s">
        <v>49</v>
      </c>
      <c r="D112" s="23" t="s">
        <v>179</v>
      </c>
      <c r="E112" s="23">
        <v>618.73093100000006</v>
      </c>
    </row>
    <row r="113" spans="2:5" x14ac:dyDescent="0.25">
      <c r="B113" s="23" t="s">
        <v>67</v>
      </c>
      <c r="C113" s="23" t="s">
        <v>49</v>
      </c>
      <c r="D113" s="23" t="s">
        <v>180</v>
      </c>
      <c r="E113" s="23">
        <v>1131.995739</v>
      </c>
    </row>
    <row r="114" spans="2:5" x14ac:dyDescent="0.25">
      <c r="B114" s="23" t="s">
        <v>67</v>
      </c>
      <c r="C114" s="23" t="s">
        <v>50</v>
      </c>
      <c r="D114" s="23" t="s">
        <v>178</v>
      </c>
      <c r="E114" s="23">
        <v>84.769132999999997</v>
      </c>
    </row>
    <row r="115" spans="2:5" x14ac:dyDescent="0.25">
      <c r="B115" s="23" t="s">
        <v>67</v>
      </c>
      <c r="C115" s="23" t="s">
        <v>50</v>
      </c>
      <c r="D115" s="23" t="s">
        <v>179</v>
      </c>
      <c r="E115" s="23">
        <v>104.516178</v>
      </c>
    </row>
    <row r="116" spans="2:5" x14ac:dyDescent="0.25">
      <c r="B116" s="23" t="s">
        <v>67</v>
      </c>
      <c r="C116" s="23" t="s">
        <v>50</v>
      </c>
      <c r="D116" s="23" t="s">
        <v>180</v>
      </c>
      <c r="E116" s="23">
        <v>156.17902900000001</v>
      </c>
    </row>
    <row r="117" spans="2:5" x14ac:dyDescent="0.25">
      <c r="B117" s="23" t="s">
        <v>67</v>
      </c>
      <c r="C117" s="23" t="s">
        <v>52</v>
      </c>
      <c r="D117" s="23" t="s">
        <v>177</v>
      </c>
      <c r="E117" s="23">
        <v>4.4921000000000003E-2</v>
      </c>
    </row>
    <row r="118" spans="2:5" x14ac:dyDescent="0.25">
      <c r="B118" s="23" t="s">
        <v>67</v>
      </c>
      <c r="C118" s="23" t="s">
        <v>52</v>
      </c>
      <c r="D118" s="23" t="s">
        <v>178</v>
      </c>
      <c r="E118" s="23">
        <v>14.635122000000001</v>
      </c>
    </row>
    <row r="119" spans="2:5" x14ac:dyDescent="0.25">
      <c r="B119" s="23" t="s">
        <v>67</v>
      </c>
      <c r="C119" s="23" t="s">
        <v>52</v>
      </c>
      <c r="D119" s="23" t="s">
        <v>179</v>
      </c>
      <c r="E119" s="23">
        <v>37.858333000000002</v>
      </c>
    </row>
    <row r="120" spans="2:5" x14ac:dyDescent="0.25">
      <c r="B120" s="23" t="s">
        <v>67</v>
      </c>
      <c r="C120" s="23" t="s">
        <v>52</v>
      </c>
      <c r="D120" s="23" t="s">
        <v>180</v>
      </c>
      <c r="E120" s="23">
        <v>60.207920000000001</v>
      </c>
    </row>
    <row r="121" spans="2:5" x14ac:dyDescent="0.25">
      <c r="B121" s="23" t="s">
        <v>67</v>
      </c>
      <c r="C121" s="23" t="s">
        <v>51</v>
      </c>
      <c r="D121" s="23" t="s">
        <v>178</v>
      </c>
      <c r="E121" s="23">
        <v>196.99309700000001</v>
      </c>
    </row>
    <row r="122" spans="2:5" x14ac:dyDescent="0.25">
      <c r="B122" s="23" t="s">
        <v>67</v>
      </c>
      <c r="C122" s="23" t="s">
        <v>51</v>
      </c>
      <c r="D122" s="23" t="s">
        <v>179</v>
      </c>
      <c r="E122" s="23">
        <v>180.89427599999999</v>
      </c>
    </row>
    <row r="123" spans="2:5" x14ac:dyDescent="0.25">
      <c r="B123" s="23" t="s">
        <v>67</v>
      </c>
      <c r="C123" s="23" t="s">
        <v>51</v>
      </c>
      <c r="D123" s="23" t="s">
        <v>180</v>
      </c>
      <c r="E123" s="23">
        <v>189.51416800000001</v>
      </c>
    </row>
    <row r="124" spans="2:5" x14ac:dyDescent="0.25">
      <c r="B124" s="23" t="s">
        <v>185</v>
      </c>
      <c r="D124" s="23" t="s">
        <v>177</v>
      </c>
      <c r="E124" s="23">
        <v>4.9849999999999998E-3</v>
      </c>
    </row>
    <row r="125" spans="2:5" x14ac:dyDescent="0.25">
      <c r="B125" s="23" t="s">
        <v>185</v>
      </c>
      <c r="D125" s="23" t="s">
        <v>178</v>
      </c>
      <c r="E125" s="23">
        <v>298.04068599999999</v>
      </c>
    </row>
    <row r="126" spans="2:5" x14ac:dyDescent="0.25">
      <c r="B126" s="23" t="s">
        <v>185</v>
      </c>
      <c r="D126" s="23" t="s">
        <v>179</v>
      </c>
      <c r="E126" s="23">
        <v>2662.865421</v>
      </c>
    </row>
    <row r="127" spans="2:5" x14ac:dyDescent="0.25">
      <c r="B127" s="23" t="s">
        <v>185</v>
      </c>
      <c r="D127" s="23" t="s">
        <v>180</v>
      </c>
      <c r="E127" s="23">
        <v>5819.118273</v>
      </c>
    </row>
    <row r="128" spans="2:5" x14ac:dyDescent="0.25">
      <c r="B128" s="23" t="s">
        <v>185</v>
      </c>
      <c r="C128" s="23" t="s">
        <v>48</v>
      </c>
      <c r="D128" s="23" t="s">
        <v>177</v>
      </c>
      <c r="E128" s="23">
        <v>1688.053883</v>
      </c>
    </row>
    <row r="129" spans="2:5" x14ac:dyDescent="0.25">
      <c r="B129" s="23" t="s">
        <v>185</v>
      </c>
      <c r="C129" s="23" t="s">
        <v>48</v>
      </c>
      <c r="D129" s="23" t="s">
        <v>178</v>
      </c>
      <c r="E129" s="23">
        <v>4018.1815120000001</v>
      </c>
    </row>
    <row r="130" spans="2:5" x14ac:dyDescent="0.25">
      <c r="B130" s="23" t="s">
        <v>185</v>
      </c>
      <c r="C130" s="23" t="s">
        <v>48</v>
      </c>
      <c r="D130" s="23" t="s">
        <v>179</v>
      </c>
      <c r="E130" s="23">
        <v>3934.9998559999999</v>
      </c>
    </row>
    <row r="131" spans="2:5" x14ac:dyDescent="0.25">
      <c r="B131" s="23" t="s">
        <v>185</v>
      </c>
      <c r="C131" s="23" t="s">
        <v>48</v>
      </c>
      <c r="D131" s="23" t="s">
        <v>180</v>
      </c>
      <c r="E131" s="23">
        <v>4517.0370190000003</v>
      </c>
    </row>
    <row r="132" spans="2:5" x14ac:dyDescent="0.25">
      <c r="B132" s="23" t="s">
        <v>185</v>
      </c>
      <c r="C132" s="23" t="s">
        <v>49</v>
      </c>
      <c r="D132" s="23" t="s">
        <v>177</v>
      </c>
      <c r="E132" s="23">
        <v>1811.0310159999999</v>
      </c>
    </row>
    <row r="133" spans="2:5" x14ac:dyDescent="0.25">
      <c r="B133" s="23" t="s">
        <v>185</v>
      </c>
      <c r="C133" s="23" t="s">
        <v>49</v>
      </c>
      <c r="D133" s="23" t="s">
        <v>178</v>
      </c>
      <c r="E133" s="23">
        <v>4680.5363969999999</v>
      </c>
    </row>
    <row r="134" spans="2:5" x14ac:dyDescent="0.25">
      <c r="B134" s="23" t="s">
        <v>185</v>
      </c>
      <c r="C134" s="23" t="s">
        <v>49</v>
      </c>
      <c r="D134" s="23" t="s">
        <v>179</v>
      </c>
      <c r="E134" s="23">
        <v>4540.5644460000003</v>
      </c>
    </row>
    <row r="135" spans="2:5" x14ac:dyDescent="0.25">
      <c r="B135" s="23" t="s">
        <v>185</v>
      </c>
      <c r="C135" s="23" t="s">
        <v>49</v>
      </c>
      <c r="D135" s="23" t="s">
        <v>180</v>
      </c>
      <c r="E135" s="23">
        <v>4333.8793450000003</v>
      </c>
    </row>
    <row r="136" spans="2:5" x14ac:dyDescent="0.25">
      <c r="B136" s="23" t="s">
        <v>185</v>
      </c>
      <c r="C136" s="23" t="s">
        <v>50</v>
      </c>
      <c r="D136" s="23" t="s">
        <v>177</v>
      </c>
      <c r="E136" s="23">
        <v>596.79979600000001</v>
      </c>
    </row>
    <row r="137" spans="2:5" x14ac:dyDescent="0.25">
      <c r="B137" s="23" t="s">
        <v>185</v>
      </c>
      <c r="C137" s="23" t="s">
        <v>50</v>
      </c>
      <c r="D137" s="23" t="s">
        <v>178</v>
      </c>
      <c r="E137" s="23">
        <v>3674.5002399999998</v>
      </c>
    </row>
    <row r="138" spans="2:5" x14ac:dyDescent="0.25">
      <c r="B138" s="23" t="s">
        <v>185</v>
      </c>
      <c r="C138" s="23" t="s">
        <v>50</v>
      </c>
      <c r="D138" s="23" t="s">
        <v>179</v>
      </c>
      <c r="E138" s="23">
        <v>5608.6625309999999</v>
      </c>
    </row>
    <row r="139" spans="2:5" x14ac:dyDescent="0.25">
      <c r="B139" s="23" t="s">
        <v>185</v>
      </c>
      <c r="C139" s="23" t="s">
        <v>50</v>
      </c>
      <c r="D139" s="23" t="s">
        <v>180</v>
      </c>
      <c r="E139" s="23">
        <v>3426.1547030000002</v>
      </c>
    </row>
    <row r="140" spans="2:5" x14ac:dyDescent="0.25">
      <c r="B140" s="23" t="s">
        <v>185</v>
      </c>
      <c r="C140" s="23" t="s">
        <v>52</v>
      </c>
      <c r="D140" s="23" t="s">
        <v>177</v>
      </c>
      <c r="E140" s="23">
        <v>7.7899999999999996E-4</v>
      </c>
    </row>
    <row r="141" spans="2:5" x14ac:dyDescent="0.25">
      <c r="B141" s="23" t="s">
        <v>185</v>
      </c>
      <c r="C141" s="23" t="s">
        <v>52</v>
      </c>
      <c r="D141" s="23" t="s">
        <v>178</v>
      </c>
      <c r="E141" s="23">
        <v>5.3387669999999998</v>
      </c>
    </row>
    <row r="142" spans="2:5" x14ac:dyDescent="0.25">
      <c r="B142" s="23" t="s">
        <v>185</v>
      </c>
      <c r="C142" s="23" t="s">
        <v>52</v>
      </c>
      <c r="D142" s="23" t="s">
        <v>179</v>
      </c>
      <c r="E142" s="23">
        <v>362.92497500000002</v>
      </c>
    </row>
    <row r="143" spans="2:5" x14ac:dyDescent="0.25">
      <c r="B143" s="23" t="s">
        <v>185</v>
      </c>
      <c r="C143" s="23" t="s">
        <v>52</v>
      </c>
      <c r="D143" s="23" t="s">
        <v>180</v>
      </c>
      <c r="E143" s="23">
        <v>184.965811</v>
      </c>
    </row>
    <row r="144" spans="2:5" x14ac:dyDescent="0.25">
      <c r="B144" s="23" t="s">
        <v>185</v>
      </c>
      <c r="C144" s="23" t="s">
        <v>51</v>
      </c>
      <c r="D144" s="23" t="s">
        <v>177</v>
      </c>
      <c r="E144" s="23">
        <v>131.18769399999999</v>
      </c>
    </row>
    <row r="145" spans="2:5" x14ac:dyDescent="0.25">
      <c r="B145" s="23" t="s">
        <v>185</v>
      </c>
      <c r="C145" s="23" t="s">
        <v>51</v>
      </c>
      <c r="D145" s="23" t="s">
        <v>178</v>
      </c>
      <c r="E145" s="23">
        <v>2318.8593989999999</v>
      </c>
    </row>
    <row r="146" spans="2:5" x14ac:dyDescent="0.25">
      <c r="B146" s="23" t="s">
        <v>185</v>
      </c>
      <c r="C146" s="23" t="s">
        <v>51</v>
      </c>
      <c r="D146" s="23" t="s">
        <v>179</v>
      </c>
      <c r="E146" s="23">
        <v>3375.2088600000002</v>
      </c>
    </row>
    <row r="147" spans="2:5" x14ac:dyDescent="0.25">
      <c r="B147" s="23" t="s">
        <v>185</v>
      </c>
      <c r="C147" s="23" t="s">
        <v>51</v>
      </c>
      <c r="D147" s="23" t="s">
        <v>180</v>
      </c>
      <c r="E147" s="23">
        <v>1685.4936339999999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1"/>
  <sheetViews>
    <sheetView workbookViewId="0">
      <selection activeCell="R22" sqref="R22"/>
    </sheetView>
  </sheetViews>
  <sheetFormatPr defaultColWidth="8.88671875" defaultRowHeight="12" x14ac:dyDescent="0.25"/>
  <cols>
    <col min="1" max="1" width="5.5546875" style="23" customWidth="1"/>
    <col min="2" max="2" width="8.88671875" style="23"/>
    <col min="3" max="3" width="12.6640625" style="23" customWidth="1"/>
    <col min="4" max="4" width="12.6640625" style="24" customWidth="1"/>
    <col min="5" max="5" width="12.6640625" style="23" customWidth="1"/>
    <col min="6" max="6" width="12.6640625" style="23" hidden="1" customWidth="1"/>
    <col min="7" max="7" width="12.6640625" style="24" customWidth="1"/>
    <col min="8" max="13" width="12.6640625" style="23" customWidth="1"/>
    <col min="14" max="15" width="12.6640625" style="23" hidden="1" customWidth="1"/>
    <col min="16" max="16" width="12.6640625" style="23" customWidth="1"/>
    <col min="17" max="18" width="15.6640625" style="23" customWidth="1"/>
    <col min="19" max="19" width="8.88671875" style="23"/>
    <col min="20" max="20" width="12.88671875" style="23" customWidth="1"/>
    <col min="21" max="21" width="13.6640625" style="23" customWidth="1"/>
    <col min="22" max="22" width="10.6640625" style="23" customWidth="1"/>
    <col min="23" max="16384" width="8.88671875" style="23"/>
  </cols>
  <sheetData>
    <row r="1" spans="1:38" x14ac:dyDescent="0.25">
      <c r="B1" s="68" t="s">
        <v>243</v>
      </c>
    </row>
    <row r="2" spans="1:38" x14ac:dyDescent="0.25">
      <c r="B2" s="68"/>
    </row>
    <row r="3" spans="1:38" x14ac:dyDescent="0.25">
      <c r="B3" s="99"/>
      <c r="C3" s="100"/>
      <c r="D3" s="101"/>
      <c r="E3" s="99"/>
      <c r="F3" s="100"/>
      <c r="G3" s="106"/>
      <c r="H3" s="167" t="s">
        <v>259</v>
      </c>
      <c r="I3" s="168"/>
      <c r="J3" s="168"/>
      <c r="K3" s="102"/>
      <c r="L3" s="103" t="s">
        <v>245</v>
      </c>
      <c r="M3" s="104"/>
      <c r="N3" s="102"/>
      <c r="O3" s="104"/>
      <c r="P3" s="102"/>
      <c r="Q3" s="103" t="s">
        <v>247</v>
      </c>
      <c r="R3" s="105"/>
      <c r="S3" s="99"/>
      <c r="T3" s="100"/>
      <c r="U3" s="105"/>
      <c r="V3" s="129"/>
      <c r="X3" s="85" t="s">
        <v>251</v>
      </c>
      <c r="Y3" s="79"/>
      <c r="Z3" s="80"/>
      <c r="AA3" s="80"/>
      <c r="AB3" s="79"/>
      <c r="AC3" s="79"/>
      <c r="AD3" s="79"/>
      <c r="AE3" s="79"/>
      <c r="AF3" s="79"/>
      <c r="AG3" s="85" t="s">
        <v>256</v>
      </c>
      <c r="AH3" s="85"/>
      <c r="AI3" s="85"/>
      <c r="AJ3" s="79"/>
      <c r="AK3" s="79"/>
      <c r="AL3" s="79"/>
    </row>
    <row r="4" spans="1:38" s="76" customFormat="1" ht="45" customHeight="1" x14ac:dyDescent="0.25">
      <c r="B4" s="97"/>
      <c r="C4" s="67" t="s">
        <v>244</v>
      </c>
      <c r="D4" s="67" t="s">
        <v>195</v>
      </c>
      <c r="E4" s="96" t="s">
        <v>267</v>
      </c>
      <c r="F4" s="67" t="s">
        <v>249</v>
      </c>
      <c r="G4" s="96" t="s">
        <v>260</v>
      </c>
      <c r="H4" s="96" t="s">
        <v>261</v>
      </c>
      <c r="I4" s="67" t="s">
        <v>260</v>
      </c>
      <c r="J4" s="67" t="s">
        <v>266</v>
      </c>
      <c r="K4" s="96" t="s">
        <v>262</v>
      </c>
      <c r="L4" s="67" t="s">
        <v>260</v>
      </c>
      <c r="M4" s="67" t="s">
        <v>266</v>
      </c>
      <c r="N4" s="96" t="s">
        <v>246</v>
      </c>
      <c r="O4" s="67" t="s">
        <v>250</v>
      </c>
      <c r="P4" s="96" t="s">
        <v>263</v>
      </c>
      <c r="Q4" s="67" t="s">
        <v>260</v>
      </c>
      <c r="R4" s="67" t="s">
        <v>266</v>
      </c>
      <c r="S4" s="96" t="s">
        <v>264</v>
      </c>
      <c r="T4" s="67" t="s">
        <v>268</v>
      </c>
      <c r="U4" s="120" t="s">
        <v>269</v>
      </c>
      <c r="V4" s="126" t="s">
        <v>265</v>
      </c>
      <c r="X4" s="85"/>
      <c r="Y4" s="79"/>
      <c r="Z4" s="80"/>
      <c r="AA4" s="80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</row>
    <row r="5" spans="1:38" x14ac:dyDescent="0.25">
      <c r="B5" s="94"/>
      <c r="C5" s="29" t="s">
        <v>61</v>
      </c>
      <c r="D5" s="35" t="s">
        <v>190</v>
      </c>
      <c r="E5" s="94">
        <v>29292.470389999999</v>
      </c>
      <c r="F5" s="17">
        <v>571.74477999999999</v>
      </c>
      <c r="G5" s="107">
        <v>19289.606655</v>
      </c>
      <c r="H5" s="94">
        <v>11535.875292000001</v>
      </c>
      <c r="I5" s="17">
        <v>7105.3779270000005</v>
      </c>
      <c r="J5" s="17">
        <v>13299.655217</v>
      </c>
      <c r="K5" s="94">
        <v>9178.1279689999992</v>
      </c>
      <c r="L5" s="17">
        <v>5781.1146060000001</v>
      </c>
      <c r="M5" s="17">
        <v>384.31771500000002</v>
      </c>
      <c r="N5" s="94">
        <f>E5-F5-H5-K5</f>
        <v>8006.7223489999978</v>
      </c>
      <c r="O5" s="17">
        <v>95.852114</v>
      </c>
      <c r="P5" s="94">
        <v>9955.3371580000003</v>
      </c>
      <c r="Q5" s="17">
        <v>6950.5575319999998</v>
      </c>
      <c r="R5" s="72">
        <v>2506.0511529999999</v>
      </c>
      <c r="S5" s="94">
        <v>2950.8196720000001</v>
      </c>
      <c r="T5" s="124">
        <f>(P5+R5)/S5</f>
        <v>4.2230260389154681</v>
      </c>
      <c r="U5" s="164">
        <f>Q5/S5</f>
        <v>2.355466719282465</v>
      </c>
      <c r="V5" s="127">
        <v>96</v>
      </c>
      <c r="X5" s="17"/>
      <c r="Y5" s="28" t="s">
        <v>244</v>
      </c>
      <c r="Z5" s="28" t="s">
        <v>43</v>
      </c>
      <c r="AA5" s="28"/>
      <c r="AB5" s="93" t="s">
        <v>257</v>
      </c>
      <c r="AC5" s="28" t="s">
        <v>252</v>
      </c>
      <c r="AD5" s="17"/>
      <c r="AE5" s="17"/>
      <c r="AF5" s="17"/>
      <c r="AG5" s="28" t="s">
        <v>254</v>
      </c>
      <c r="AH5" s="28"/>
      <c r="AI5" s="28"/>
      <c r="AJ5" s="28" t="s">
        <v>244</v>
      </c>
      <c r="AK5" s="28" t="s">
        <v>255</v>
      </c>
      <c r="AL5" s="28" t="s">
        <v>252</v>
      </c>
    </row>
    <row r="6" spans="1:38" x14ac:dyDescent="0.25">
      <c r="B6" s="94"/>
      <c r="C6" s="29" t="s">
        <v>62</v>
      </c>
      <c r="D6" s="35" t="s">
        <v>190</v>
      </c>
      <c r="E6" s="94">
        <v>14682.297257</v>
      </c>
      <c r="F6" s="17">
        <v>2168.5790459999998</v>
      </c>
      <c r="G6" s="107">
        <v>4768.2794599999997</v>
      </c>
      <c r="H6" s="94">
        <v>2827.8422850000002</v>
      </c>
      <c r="I6" s="17">
        <v>2237.3255049999998</v>
      </c>
      <c r="J6" s="17">
        <v>3170.2893290000002</v>
      </c>
      <c r="K6" s="94">
        <v>2009.2366440000001</v>
      </c>
      <c r="L6" s="17">
        <v>1412.8344990000001</v>
      </c>
      <c r="M6" s="17">
        <v>1103.4557339999999</v>
      </c>
      <c r="N6" s="94">
        <f>E6-F6-H6-K6</f>
        <v>7676.6392819999983</v>
      </c>
      <c r="O6" s="17">
        <v>60.748314000000001</v>
      </c>
      <c r="P6" s="94">
        <v>127.386273</v>
      </c>
      <c r="Q6" s="17">
        <v>85.507294999999999</v>
      </c>
      <c r="R6" s="72">
        <v>319.99935799999997</v>
      </c>
      <c r="S6" s="94">
        <v>1374.7180330000001</v>
      </c>
      <c r="T6" s="124">
        <f t="shared" ref="T6:T12" si="0">(P6+R6)/S6</f>
        <v>0.32543810458620787</v>
      </c>
      <c r="U6" s="164">
        <f t="shared" ref="U6:U12" si="1">Q6/S6</f>
        <v>6.2199878773249492E-2</v>
      </c>
      <c r="V6" s="127">
        <v>61</v>
      </c>
      <c r="X6" s="81"/>
      <c r="Y6" s="91" t="s">
        <v>182</v>
      </c>
      <c r="Z6" s="91" t="s">
        <v>48</v>
      </c>
      <c r="AA6" s="91"/>
      <c r="AB6" s="91">
        <v>6</v>
      </c>
      <c r="AC6" s="92">
        <v>23.421623</v>
      </c>
      <c r="AD6" s="90"/>
      <c r="AE6" s="90"/>
      <c r="AF6" s="90"/>
      <c r="AG6" s="81" t="s">
        <v>61</v>
      </c>
      <c r="AH6" s="81"/>
      <c r="AI6" s="81"/>
      <c r="AJ6" s="81" t="s">
        <v>176</v>
      </c>
      <c r="AK6" s="89">
        <v>1</v>
      </c>
      <c r="AL6" s="84">
        <v>95.852114</v>
      </c>
    </row>
    <row r="7" spans="1:38" x14ac:dyDescent="0.25">
      <c r="B7" s="95"/>
      <c r="C7" s="28" t="s">
        <v>67</v>
      </c>
      <c r="D7" s="98" t="s">
        <v>190</v>
      </c>
      <c r="E7" s="95">
        <v>7052.9213120000004</v>
      </c>
      <c r="F7" s="31">
        <v>36.083069999999999</v>
      </c>
      <c r="G7" s="113">
        <v>3923.596325</v>
      </c>
      <c r="H7" s="95">
        <v>1034.945009</v>
      </c>
      <c r="I7" s="31">
        <v>1018.247847</v>
      </c>
      <c r="J7" s="31">
        <v>2.8762829999999999</v>
      </c>
      <c r="K7" s="95">
        <v>1954.7812489999999</v>
      </c>
      <c r="L7" s="31">
        <v>1890.371854</v>
      </c>
      <c r="M7" s="31">
        <v>10.547793</v>
      </c>
      <c r="N7" s="95">
        <f>E7-F7-H7-K7</f>
        <v>4027.111984000001</v>
      </c>
      <c r="O7" s="31">
        <v>234.98471900000001</v>
      </c>
      <c r="P7" s="95">
        <v>1065.161977</v>
      </c>
      <c r="Q7" s="31">
        <v>1027.3036380000001</v>
      </c>
      <c r="R7" s="73">
        <v>0</v>
      </c>
      <c r="S7" s="95">
        <v>1148</v>
      </c>
      <c r="T7" s="125">
        <f t="shared" si="0"/>
        <v>0.92784144337979091</v>
      </c>
      <c r="U7" s="165">
        <f t="shared" si="1"/>
        <v>0.89486379616724743</v>
      </c>
      <c r="V7" s="128">
        <v>234</v>
      </c>
      <c r="X7" s="17"/>
      <c r="Y7" s="91" t="s">
        <v>182</v>
      </c>
      <c r="Z7" s="91" t="s">
        <v>48</v>
      </c>
      <c r="AA7" s="91"/>
      <c r="AB7" s="91">
        <v>7</v>
      </c>
      <c r="AC7" s="92">
        <v>32.421384000000003</v>
      </c>
      <c r="AD7" s="92"/>
      <c r="AE7" s="92"/>
      <c r="AF7" s="92"/>
      <c r="AG7" s="35" t="s">
        <v>61</v>
      </c>
      <c r="AH7" s="35"/>
      <c r="AI7" s="35"/>
      <c r="AJ7" s="35" t="s">
        <v>183</v>
      </c>
      <c r="AK7" s="86">
        <v>1</v>
      </c>
      <c r="AL7" s="87">
        <v>4.888077</v>
      </c>
    </row>
    <row r="8" spans="1:38" s="77" customFormat="1" x14ac:dyDescent="0.25">
      <c r="B8" s="109" t="s">
        <v>248</v>
      </c>
      <c r="C8" s="110"/>
      <c r="D8" s="111"/>
      <c r="E8" s="148">
        <f t="shared" ref="E8:P8" si="2">SUM(E5:E7)</f>
        <v>51027.688958999999</v>
      </c>
      <c r="F8" s="149">
        <f t="shared" si="2"/>
        <v>2776.406896</v>
      </c>
      <c r="G8" s="109">
        <f>SUM(G5:G7)</f>
        <v>27981.48244</v>
      </c>
      <c r="H8" s="148">
        <f t="shared" si="2"/>
        <v>15398.662586000002</v>
      </c>
      <c r="I8" s="149">
        <f>SUM(I5:I7)</f>
        <v>10360.951279000001</v>
      </c>
      <c r="J8" s="149">
        <f>SUM(J5:J7)</f>
        <v>16472.820829</v>
      </c>
      <c r="K8" s="148">
        <f t="shared" si="2"/>
        <v>13142.145861999999</v>
      </c>
      <c r="L8" s="149">
        <f>SUM(L5:L7)</f>
        <v>9084.3209590000006</v>
      </c>
      <c r="M8" s="149">
        <f>SUM(M5:M7)</f>
        <v>1498.3212419999998</v>
      </c>
      <c r="N8" s="148">
        <f t="shared" si="2"/>
        <v>19710.473614999995</v>
      </c>
      <c r="O8" s="149">
        <f t="shared" si="2"/>
        <v>391.58514700000001</v>
      </c>
      <c r="P8" s="148">
        <f t="shared" si="2"/>
        <v>11147.885408</v>
      </c>
      <c r="Q8" s="149">
        <f>SUM(Q5:Q7)</f>
        <v>8063.3684650000005</v>
      </c>
      <c r="R8" s="149">
        <f>SUM(R5:R7)</f>
        <v>2826.0505109999999</v>
      </c>
      <c r="S8" s="148">
        <v>5473.0786889999999</v>
      </c>
      <c r="T8" s="150"/>
      <c r="U8" s="166"/>
      <c r="V8" s="151">
        <f>SUM(V5:V7)</f>
        <v>391</v>
      </c>
      <c r="X8" s="17"/>
      <c r="Y8" s="91" t="s">
        <v>182</v>
      </c>
      <c r="Z8" s="91" t="s">
        <v>48</v>
      </c>
      <c r="AA8" s="91"/>
      <c r="AB8" s="91">
        <v>8</v>
      </c>
      <c r="AC8" s="92">
        <v>4.9053019999999998</v>
      </c>
      <c r="AD8" s="92"/>
      <c r="AE8" s="92"/>
      <c r="AF8" s="92"/>
      <c r="AG8" s="35" t="s">
        <v>62</v>
      </c>
      <c r="AH8" s="35"/>
      <c r="AI8" s="35"/>
      <c r="AJ8" s="35" t="s">
        <v>183</v>
      </c>
      <c r="AK8" s="86">
        <v>1</v>
      </c>
      <c r="AL8" s="87">
        <v>996.70649500000002</v>
      </c>
    </row>
    <row r="9" spans="1:38" x14ac:dyDescent="0.25">
      <c r="B9" s="94"/>
      <c r="C9" s="29" t="s">
        <v>61</v>
      </c>
      <c r="D9" s="35" t="s">
        <v>192</v>
      </c>
      <c r="E9" s="94">
        <v>40807.106555999999</v>
      </c>
      <c r="F9" s="17">
        <v>1145.8584599999999</v>
      </c>
      <c r="G9" s="107">
        <v>23756.330621000001</v>
      </c>
      <c r="H9" s="94">
        <v>21241.564891999999</v>
      </c>
      <c r="I9" s="17">
        <v>7462.7631609999999</v>
      </c>
      <c r="J9" s="17">
        <v>2563.5199250000001</v>
      </c>
      <c r="K9" s="94">
        <v>8708.0194319999991</v>
      </c>
      <c r="L9" s="17">
        <v>6516.8055379999996</v>
      </c>
      <c r="M9" s="17">
        <v>9.1107549999999993</v>
      </c>
      <c r="N9" s="94">
        <f>E9-F9-H9-K9</f>
        <v>9711.6637719999981</v>
      </c>
      <c r="O9" s="17"/>
      <c r="P9" s="94">
        <v>15396.722218000001</v>
      </c>
      <c r="Q9" s="17">
        <v>13855.519053</v>
      </c>
      <c r="R9" s="72">
        <v>2423.7683670000001</v>
      </c>
      <c r="S9" s="94">
        <v>2950.8196720000001</v>
      </c>
      <c r="T9" s="124">
        <f t="shared" si="0"/>
        <v>6.0391662540739626</v>
      </c>
      <c r="U9" s="164">
        <f t="shared" si="1"/>
        <v>4.6954814570586878</v>
      </c>
      <c r="V9" s="127">
        <v>0</v>
      </c>
      <c r="X9" s="17"/>
      <c r="Y9" s="91" t="s">
        <v>183</v>
      </c>
      <c r="Z9" s="91"/>
      <c r="AA9" s="91"/>
      <c r="AB9" s="91" t="s">
        <v>258</v>
      </c>
      <c r="AC9" s="92">
        <v>0.57889599999999997</v>
      </c>
      <c r="AD9" s="92"/>
      <c r="AE9" s="92"/>
      <c r="AF9" s="92"/>
      <c r="AG9" s="35" t="s">
        <v>62</v>
      </c>
      <c r="AH9" s="35"/>
      <c r="AI9" s="35"/>
      <c r="AJ9" s="35" t="s">
        <v>253</v>
      </c>
      <c r="AK9" s="86">
        <v>1</v>
      </c>
      <c r="AL9" s="87">
        <v>120.726032</v>
      </c>
    </row>
    <row r="10" spans="1:38" x14ac:dyDescent="0.25">
      <c r="B10" s="94"/>
      <c r="C10" s="29" t="s">
        <v>62</v>
      </c>
      <c r="D10" s="35" t="s">
        <v>192</v>
      </c>
      <c r="E10" s="94">
        <v>39279.107000999997</v>
      </c>
      <c r="F10" s="17">
        <v>2375.473266</v>
      </c>
      <c r="G10" s="107">
        <v>22008.719099999998</v>
      </c>
      <c r="H10" s="94">
        <v>17358.751283000001</v>
      </c>
      <c r="I10" s="17">
        <v>14223.467524</v>
      </c>
      <c r="J10" s="17">
        <v>2526.4894559999998</v>
      </c>
      <c r="K10" s="94">
        <v>17302.017785</v>
      </c>
      <c r="L10" s="17">
        <v>14564.934453</v>
      </c>
      <c r="M10" s="17">
        <v>2192.1864890000002</v>
      </c>
      <c r="N10" s="94">
        <v>-20743.724784000002</v>
      </c>
      <c r="O10" s="17">
        <v>2292</v>
      </c>
      <c r="P10" s="94">
        <v>7675.9115000000002</v>
      </c>
      <c r="Q10" s="17">
        <v>6790.2739750000001</v>
      </c>
      <c r="R10" s="72">
        <v>816.98099000000002</v>
      </c>
      <c r="S10" s="94">
        <v>2619</v>
      </c>
      <c r="T10" s="124">
        <f t="shared" si="0"/>
        <v>3.2427997289041621</v>
      </c>
      <c r="U10" s="164">
        <f t="shared" si="1"/>
        <v>2.5926972031309661</v>
      </c>
      <c r="V10" s="127">
        <v>997</v>
      </c>
      <c r="X10" s="82"/>
      <c r="Y10" s="91" t="s">
        <v>183</v>
      </c>
      <c r="Z10" s="91"/>
      <c r="AA10" s="91"/>
      <c r="AB10" s="91">
        <v>1</v>
      </c>
      <c r="AC10" s="92">
        <v>36.570244000000002</v>
      </c>
      <c r="AD10" s="92"/>
      <c r="AE10" s="92"/>
      <c r="AF10" s="92"/>
      <c r="AG10" s="86" t="s">
        <v>70</v>
      </c>
      <c r="AH10" s="86"/>
      <c r="AI10" s="86"/>
      <c r="AJ10" s="86" t="s">
        <v>183</v>
      </c>
      <c r="AK10" s="86">
        <v>1</v>
      </c>
      <c r="AL10" s="88">
        <v>1290.2663210000001</v>
      </c>
    </row>
    <row r="11" spans="1:38" x14ac:dyDescent="0.25">
      <c r="B11" s="94"/>
      <c r="C11" s="29" t="s">
        <v>63</v>
      </c>
      <c r="D11" s="35" t="s">
        <v>192</v>
      </c>
      <c r="E11" s="94">
        <v>2857.2853650000002</v>
      </c>
      <c r="F11" s="17">
        <v>56.308884999999997</v>
      </c>
      <c r="G11" s="107">
        <v>627.41906900000004</v>
      </c>
      <c r="H11" s="94">
        <v>643.25835600000005</v>
      </c>
      <c r="I11" s="17">
        <v>591.93651</v>
      </c>
      <c r="J11" s="17">
        <v>0</v>
      </c>
      <c r="K11" s="94">
        <v>106.2024</v>
      </c>
      <c r="L11" s="17">
        <v>100.666437</v>
      </c>
      <c r="M11" s="17">
        <v>5.9579110000000002</v>
      </c>
      <c r="N11" s="94">
        <f>E11-F11-H11-K11</f>
        <v>2051.5157239999999</v>
      </c>
      <c r="O11" s="17"/>
      <c r="P11" s="94">
        <v>737.72670000000005</v>
      </c>
      <c r="Q11" s="17">
        <v>673.71267599999999</v>
      </c>
      <c r="R11" s="72">
        <v>143.32323700000001</v>
      </c>
      <c r="S11" s="94">
        <v>213</v>
      </c>
      <c r="T11" s="124">
        <f t="shared" si="0"/>
        <v>4.1363846807511733</v>
      </c>
      <c r="U11" s="164">
        <f t="shared" si="1"/>
        <v>3.1629703098591548</v>
      </c>
      <c r="V11" s="127">
        <v>0</v>
      </c>
      <c r="X11" s="17"/>
      <c r="Y11" s="91" t="s">
        <v>183</v>
      </c>
      <c r="Z11" s="91"/>
      <c r="AA11" s="91"/>
      <c r="AB11" s="91">
        <v>2</v>
      </c>
      <c r="AC11" s="92">
        <v>109.441221</v>
      </c>
      <c r="AD11" s="92"/>
      <c r="AE11" s="92"/>
      <c r="AF11" s="92"/>
      <c r="AG11" s="35" t="s">
        <v>70</v>
      </c>
      <c r="AH11" s="35"/>
      <c r="AI11" s="35"/>
      <c r="AJ11" s="35" t="s">
        <v>185</v>
      </c>
      <c r="AK11" s="86">
        <v>1</v>
      </c>
      <c r="AL11" s="87">
        <v>1076.045601</v>
      </c>
    </row>
    <row r="12" spans="1:38" x14ac:dyDescent="0.25">
      <c r="B12" s="95"/>
      <c r="C12" s="28" t="s">
        <v>70</v>
      </c>
      <c r="D12" s="98" t="s">
        <v>192</v>
      </c>
      <c r="E12" s="95">
        <v>52009.859689999997</v>
      </c>
      <c r="F12" s="31">
        <v>4227.1777259999999</v>
      </c>
      <c r="G12" s="113">
        <v>41366.698014000001</v>
      </c>
      <c r="H12" s="95">
        <v>14697.416314</v>
      </c>
      <c r="I12" s="31">
        <v>13737.391234000001</v>
      </c>
      <c r="J12" s="31">
        <v>298.04068599999999</v>
      </c>
      <c r="K12" s="95">
        <v>14147.530511000001</v>
      </c>
      <c r="L12" s="31">
        <v>13117.336508</v>
      </c>
      <c r="M12" s="31">
        <v>5819.118273</v>
      </c>
      <c r="N12" s="95">
        <f>E12-F12-H12-K12</f>
        <v>18937.735138999993</v>
      </c>
      <c r="O12" s="31">
        <v>3058.826982</v>
      </c>
      <c r="P12" s="95">
        <v>17822.360668000001</v>
      </c>
      <c r="Q12" s="31">
        <v>16721.487225000001</v>
      </c>
      <c r="R12" s="73">
        <v>2662.865421</v>
      </c>
      <c r="S12" s="95">
        <v>2459.0163929999999</v>
      </c>
      <c r="T12" s="124">
        <f t="shared" si="0"/>
        <v>8.3306586110261858</v>
      </c>
      <c r="U12" s="165">
        <f t="shared" si="1"/>
        <v>6.8000714727240137</v>
      </c>
      <c r="V12" s="128">
        <v>2572</v>
      </c>
      <c r="X12" s="17"/>
      <c r="Y12" s="91" t="s">
        <v>183</v>
      </c>
      <c r="Z12" s="91"/>
      <c r="AA12" s="91"/>
      <c r="AB12" s="91">
        <v>3</v>
      </c>
      <c r="AC12" s="92">
        <v>111.21794300000001</v>
      </c>
      <c r="AD12" s="92"/>
      <c r="AE12" s="92"/>
      <c r="AF12" s="92"/>
      <c r="AG12" s="35" t="s">
        <v>70</v>
      </c>
      <c r="AH12" s="35"/>
      <c r="AI12" s="35"/>
      <c r="AJ12" s="35" t="s">
        <v>185</v>
      </c>
      <c r="AK12" s="86">
        <v>2</v>
      </c>
      <c r="AL12" s="87">
        <v>205.68840800000001</v>
      </c>
    </row>
    <row r="13" spans="1:38" x14ac:dyDescent="0.25">
      <c r="A13" s="77"/>
      <c r="B13" s="109" t="s">
        <v>248</v>
      </c>
      <c r="C13" s="112"/>
      <c r="D13" s="108"/>
      <c r="E13" s="152">
        <f t="shared" ref="E13:R13" si="3">SUM(E9:E12)</f>
        <v>134953.35861200001</v>
      </c>
      <c r="F13" s="153">
        <f t="shared" si="3"/>
        <v>7804.8183369999997</v>
      </c>
      <c r="G13" s="152">
        <f t="shared" si="3"/>
        <v>87759.166804000008</v>
      </c>
      <c r="H13" s="152">
        <f t="shared" si="3"/>
        <v>53940.990845</v>
      </c>
      <c r="I13" s="153">
        <f t="shared" si="3"/>
        <v>36015.558428999997</v>
      </c>
      <c r="J13" s="153">
        <f t="shared" si="3"/>
        <v>5388.0500670000001</v>
      </c>
      <c r="K13" s="152">
        <f t="shared" si="3"/>
        <v>40263.770127999996</v>
      </c>
      <c r="L13" s="153">
        <f t="shared" si="3"/>
        <v>34299.742935999995</v>
      </c>
      <c r="M13" s="153">
        <f t="shared" si="3"/>
        <v>8026.3734280000008</v>
      </c>
      <c r="N13" s="152">
        <f t="shared" si="3"/>
        <v>9957.1898509999883</v>
      </c>
      <c r="O13" s="153">
        <f t="shared" si="3"/>
        <v>5350.8269820000005</v>
      </c>
      <c r="P13" s="152">
        <f t="shared" si="3"/>
        <v>41632.721086000005</v>
      </c>
      <c r="Q13" s="153">
        <f t="shared" si="3"/>
        <v>38040.992929</v>
      </c>
      <c r="R13" s="153">
        <f t="shared" si="3"/>
        <v>6046.9380149999997</v>
      </c>
      <c r="S13" s="154">
        <v>8242.2475410000006</v>
      </c>
      <c r="T13" s="153"/>
      <c r="U13" s="155"/>
      <c r="V13" s="156">
        <f>SUM(V9:V12)</f>
        <v>3569</v>
      </c>
      <c r="X13" s="17"/>
      <c r="Y13" s="91" t="s">
        <v>183</v>
      </c>
      <c r="Z13" s="91"/>
      <c r="AA13" s="91"/>
      <c r="AB13" s="91">
        <v>4</v>
      </c>
      <c r="AC13" s="92">
        <v>0.70209699999999997</v>
      </c>
      <c r="AD13" s="17"/>
      <c r="AE13" s="17"/>
      <c r="AF13" s="17"/>
      <c r="AG13" s="17"/>
      <c r="AH13" s="17"/>
      <c r="AI13" s="17"/>
      <c r="AJ13" s="17"/>
      <c r="AK13" s="17"/>
      <c r="AL13" s="17"/>
    </row>
    <row r="14" spans="1:38" s="77" customFormat="1" x14ac:dyDescent="0.25">
      <c r="A14" s="78"/>
      <c r="B14" s="114" t="s">
        <v>232</v>
      </c>
      <c r="C14" s="115"/>
      <c r="D14" s="116"/>
      <c r="E14" s="117">
        <f t="shared" ref="E14:R14" si="4">E8+E13</f>
        <v>185981.047571</v>
      </c>
      <c r="F14" s="115">
        <f t="shared" si="4"/>
        <v>10581.225232999999</v>
      </c>
      <c r="G14" s="117">
        <f t="shared" si="4"/>
        <v>115740.649244</v>
      </c>
      <c r="H14" s="117">
        <f t="shared" si="4"/>
        <v>69339.653430999999</v>
      </c>
      <c r="I14" s="115">
        <f t="shared" si="4"/>
        <v>46376.509707999998</v>
      </c>
      <c r="J14" s="115">
        <f t="shared" si="4"/>
        <v>21860.870896</v>
      </c>
      <c r="K14" s="117">
        <f t="shared" si="4"/>
        <v>53405.915989999994</v>
      </c>
      <c r="L14" s="115">
        <f t="shared" si="4"/>
        <v>43384.063894999999</v>
      </c>
      <c r="M14" s="115">
        <f t="shared" si="4"/>
        <v>9524.6946700000008</v>
      </c>
      <c r="N14" s="117">
        <f t="shared" si="4"/>
        <v>29667.663465999984</v>
      </c>
      <c r="O14" s="115">
        <f t="shared" si="4"/>
        <v>5742.4121290000003</v>
      </c>
      <c r="P14" s="117">
        <f t="shared" si="4"/>
        <v>52780.606494000007</v>
      </c>
      <c r="Q14" s="115">
        <f t="shared" si="4"/>
        <v>46104.361394</v>
      </c>
      <c r="R14" s="115">
        <f t="shared" si="4"/>
        <v>8872.9885259999992</v>
      </c>
      <c r="S14" s="117">
        <v>13715.326230000001</v>
      </c>
      <c r="T14" s="115"/>
      <c r="U14" s="118"/>
      <c r="V14" s="130">
        <f>V8+V13</f>
        <v>3960</v>
      </c>
      <c r="X14" s="17"/>
      <c r="Y14" s="91" t="s">
        <v>183</v>
      </c>
      <c r="Z14" s="91"/>
      <c r="AA14" s="91"/>
      <c r="AB14" s="91">
        <v>5</v>
      </c>
      <c r="AC14" s="92">
        <v>1.560462</v>
      </c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8" s="121" customFormat="1" x14ac:dyDescent="0.25">
      <c r="B15" s="122"/>
      <c r="D15" s="123"/>
      <c r="G15" s="123"/>
      <c r="S15" s="23"/>
      <c r="T15" s="23"/>
      <c r="U15" s="23"/>
      <c r="V15" s="23"/>
      <c r="X15" s="82"/>
      <c r="Y15" s="91" t="s">
        <v>183</v>
      </c>
      <c r="Z15" s="91"/>
      <c r="AA15" s="91"/>
      <c r="AB15" s="91">
        <v>6</v>
      </c>
      <c r="AC15" s="92">
        <v>17.261678</v>
      </c>
      <c r="AD15" s="83"/>
      <c r="AE15" s="83"/>
      <c r="AF15" s="83"/>
      <c r="AG15" s="83"/>
      <c r="AH15" s="83"/>
      <c r="AI15" s="83"/>
      <c r="AJ15" s="83"/>
      <c r="AK15" s="83"/>
      <c r="AL15" s="83"/>
    </row>
    <row r="16" spans="1:38" x14ac:dyDescent="0.25">
      <c r="B16" s="58"/>
      <c r="X16" s="87"/>
      <c r="Y16" s="35" t="s">
        <v>183</v>
      </c>
      <c r="Z16" s="35"/>
      <c r="AA16" s="35"/>
      <c r="AB16" s="35">
        <v>7</v>
      </c>
      <c r="AC16" s="17">
        <v>113.743635</v>
      </c>
      <c r="AD16" s="17"/>
      <c r="AE16" s="17"/>
      <c r="AF16" s="17"/>
      <c r="AG16" s="17"/>
      <c r="AH16" s="17"/>
      <c r="AI16" s="17"/>
      <c r="AJ16" s="17"/>
      <c r="AK16" s="17"/>
      <c r="AL16" s="17"/>
    </row>
    <row r="17" spans="1:38" x14ac:dyDescent="0.25">
      <c r="B17" s="68" t="s">
        <v>273</v>
      </c>
      <c r="S17" s="17"/>
      <c r="T17" s="17"/>
      <c r="U17" s="17"/>
      <c r="V17" s="17"/>
      <c r="X17" s="87"/>
      <c r="Y17" s="35" t="s">
        <v>183</v>
      </c>
      <c r="Z17" s="35"/>
      <c r="AA17" s="35"/>
      <c r="AB17" s="35">
        <v>8</v>
      </c>
      <c r="AC17" s="17">
        <v>475.32085000000001</v>
      </c>
      <c r="AD17" s="17"/>
      <c r="AE17" s="17"/>
      <c r="AF17" s="17"/>
      <c r="AG17" s="17"/>
      <c r="AH17" s="17"/>
      <c r="AI17" s="17"/>
      <c r="AJ17" s="17"/>
      <c r="AK17" s="17"/>
      <c r="AL17" s="17"/>
    </row>
    <row r="18" spans="1:38" x14ac:dyDescent="0.25">
      <c r="A18" s="17"/>
      <c r="D18" s="23"/>
      <c r="G18" s="23"/>
      <c r="R18" s="17"/>
      <c r="X18" s="87"/>
      <c r="Y18" s="35" t="s">
        <v>183</v>
      </c>
      <c r="Z18" s="35"/>
      <c r="AA18" s="35"/>
      <c r="AB18" s="35">
        <v>9</v>
      </c>
      <c r="AC18" s="17">
        <v>32.560780000000001</v>
      </c>
      <c r="AD18" s="17"/>
      <c r="AE18" s="17"/>
      <c r="AF18" s="17"/>
      <c r="AG18" s="17"/>
      <c r="AH18" s="17"/>
      <c r="AI18" s="17"/>
      <c r="AJ18" s="17"/>
      <c r="AK18" s="17"/>
      <c r="AL18" s="17"/>
    </row>
    <row r="19" spans="1:38" ht="48" x14ac:dyDescent="0.25">
      <c r="B19" s="141"/>
      <c r="C19" s="139" t="s">
        <v>244</v>
      </c>
      <c r="D19" s="137" t="s">
        <v>270</v>
      </c>
      <c r="E19" s="138" t="s">
        <v>276</v>
      </c>
      <c r="F19" s="135" t="s">
        <v>271</v>
      </c>
      <c r="G19" s="142" t="s">
        <v>277</v>
      </c>
      <c r="H19" s="142" t="s">
        <v>281</v>
      </c>
      <c r="I19" s="142" t="s">
        <v>278</v>
      </c>
      <c r="J19" s="142" t="s">
        <v>279</v>
      </c>
      <c r="K19" s="131" t="s">
        <v>280</v>
      </c>
      <c r="L19" s="133" t="s">
        <v>275</v>
      </c>
      <c r="M19" s="146" t="s">
        <v>274</v>
      </c>
      <c r="N19" s="147"/>
      <c r="P19" s="132" t="s">
        <v>272</v>
      </c>
      <c r="Q19" s="17"/>
      <c r="V19" s="17"/>
      <c r="W19" s="17"/>
      <c r="X19" s="87"/>
      <c r="Y19" s="24" t="s">
        <v>183</v>
      </c>
      <c r="Z19" s="24" t="s">
        <v>48</v>
      </c>
      <c r="AA19" s="24"/>
      <c r="AB19" s="24" t="s">
        <v>258</v>
      </c>
      <c r="AC19" s="23">
        <v>25.629542000000001</v>
      </c>
      <c r="AD19" s="17"/>
      <c r="AE19" s="17"/>
      <c r="AF19" s="17"/>
      <c r="AG19" s="17"/>
      <c r="AH19" s="17"/>
      <c r="AI19" s="17"/>
      <c r="AJ19" s="17"/>
      <c r="AK19" s="17"/>
      <c r="AL19" s="17"/>
    </row>
    <row r="20" spans="1:38" x14ac:dyDescent="0.25">
      <c r="B20" s="94"/>
      <c r="C20" s="17" t="s">
        <v>61</v>
      </c>
      <c r="D20" s="72" t="s">
        <v>190</v>
      </c>
      <c r="E20" s="23">
        <v>151404.28917999999</v>
      </c>
      <c r="G20" s="94">
        <v>29292.470389999999</v>
      </c>
      <c r="H20" s="94">
        <v>31619.109340999999</v>
      </c>
      <c r="I20" s="143">
        <v>27292.153184999999</v>
      </c>
      <c r="J20" s="94">
        <v>20455.747184</v>
      </c>
      <c r="K20" s="143">
        <v>4952.6363321888002</v>
      </c>
      <c r="L20" s="144">
        <v>21905.286145999999</v>
      </c>
      <c r="M20" s="72">
        <v>1166.140529</v>
      </c>
      <c r="P20" s="72">
        <v>19289.606655</v>
      </c>
      <c r="X20" s="58"/>
      <c r="Y20" s="24" t="s">
        <v>183</v>
      </c>
      <c r="Z20" s="24" t="s">
        <v>48</v>
      </c>
      <c r="AA20" s="24"/>
      <c r="AB20" s="24">
        <v>1</v>
      </c>
      <c r="AC20" s="23">
        <v>37.580624999999998</v>
      </c>
    </row>
    <row r="21" spans="1:38" x14ac:dyDescent="0.25">
      <c r="B21" s="94"/>
      <c r="C21" s="17" t="s">
        <v>62</v>
      </c>
      <c r="D21" s="72" t="s">
        <v>190</v>
      </c>
      <c r="E21" s="23">
        <v>40931.086417999999</v>
      </c>
      <c r="G21" s="94">
        <v>14682.297257</v>
      </c>
      <c r="H21" s="94">
        <v>14159.825863</v>
      </c>
      <c r="I21" s="144">
        <v>13570.406229</v>
      </c>
      <c r="J21" s="94">
        <v>5146.1957730000004</v>
      </c>
      <c r="K21" s="144">
        <v>10106.766164999799</v>
      </c>
      <c r="L21" s="144">
        <v>5753.5848120000001</v>
      </c>
      <c r="M21" s="72">
        <v>377.916313</v>
      </c>
      <c r="P21" s="72">
        <v>4768.2794599999997</v>
      </c>
      <c r="Q21" s="17"/>
      <c r="X21" s="58"/>
      <c r="Y21" s="24" t="s">
        <v>183</v>
      </c>
      <c r="Z21" s="24" t="s">
        <v>48</v>
      </c>
      <c r="AA21" s="24"/>
      <c r="AB21" s="24">
        <v>2</v>
      </c>
      <c r="AC21" s="23">
        <v>16.618932999999998</v>
      </c>
    </row>
    <row r="22" spans="1:38" x14ac:dyDescent="0.25">
      <c r="B22" s="95"/>
      <c r="C22" s="31" t="s">
        <v>67</v>
      </c>
      <c r="D22" s="73" t="s">
        <v>190</v>
      </c>
      <c r="E22" s="31">
        <v>49982.797283</v>
      </c>
      <c r="F22" s="31"/>
      <c r="G22" s="95">
        <v>7052.9213120000004</v>
      </c>
      <c r="H22" s="95">
        <v>11446.734208</v>
      </c>
      <c r="I22" s="145">
        <v>6765.1667280000001</v>
      </c>
      <c r="J22" s="95">
        <v>3925.6583639999999</v>
      </c>
      <c r="K22" s="145">
        <v>7431.2274230039002</v>
      </c>
      <c r="L22" s="145">
        <v>4063.6452079999999</v>
      </c>
      <c r="M22" s="73">
        <v>2.062039</v>
      </c>
      <c r="N22" s="31"/>
      <c r="O22" s="31"/>
      <c r="P22" s="73">
        <v>3923.596325</v>
      </c>
      <c r="Q22" s="17"/>
      <c r="X22" s="58"/>
      <c r="Y22" s="24" t="s">
        <v>183</v>
      </c>
      <c r="Z22" s="24" t="s">
        <v>48</v>
      </c>
      <c r="AA22" s="24"/>
      <c r="AB22" s="24">
        <v>3</v>
      </c>
      <c r="AC22" s="23">
        <v>126.03888999999999</v>
      </c>
    </row>
    <row r="23" spans="1:38" s="25" customFormat="1" x14ac:dyDescent="0.25">
      <c r="B23" s="140" t="s">
        <v>248</v>
      </c>
      <c r="C23" s="157"/>
      <c r="D23" s="158"/>
      <c r="E23" s="158">
        <f>SUM(E20:E22)</f>
        <v>242318.17288099998</v>
      </c>
      <c r="F23" s="159"/>
      <c r="G23" s="158">
        <f t="shared" ref="G23:M23" si="5">SUM(G20:G22)</f>
        <v>51027.688958999999</v>
      </c>
      <c r="H23" s="158">
        <f t="shared" si="5"/>
        <v>57225.669412000003</v>
      </c>
      <c r="I23" s="158">
        <f t="shared" si="5"/>
        <v>47627.726142</v>
      </c>
      <c r="J23" s="158">
        <f t="shared" si="5"/>
        <v>29527.601320999998</v>
      </c>
      <c r="K23" s="158">
        <f t="shared" si="5"/>
        <v>22490.629920192499</v>
      </c>
      <c r="L23" s="158">
        <f t="shared" si="5"/>
        <v>31722.516166000001</v>
      </c>
      <c r="M23" s="158">
        <f t="shared" si="5"/>
        <v>1546.1188809999999</v>
      </c>
      <c r="N23" s="159"/>
      <c r="O23" s="159"/>
      <c r="P23" s="158">
        <f>SUM(P20:P22)</f>
        <v>27981.48244</v>
      </c>
      <c r="Q23" s="47"/>
      <c r="X23" s="119"/>
      <c r="Y23" s="63" t="s">
        <v>183</v>
      </c>
      <c r="Z23" s="63" t="s">
        <v>48</v>
      </c>
      <c r="AA23" s="63"/>
      <c r="AB23" s="63">
        <v>4</v>
      </c>
      <c r="AC23" s="25">
        <v>5.8152549999999996</v>
      </c>
    </row>
    <row r="24" spans="1:38" x14ac:dyDescent="0.25">
      <c r="B24" s="134"/>
      <c r="C24" s="17" t="s">
        <v>61</v>
      </c>
      <c r="D24" s="72" t="s">
        <v>192</v>
      </c>
      <c r="E24" s="23">
        <v>125420.593694</v>
      </c>
      <c r="G24" s="94">
        <v>40807.106555999999</v>
      </c>
      <c r="H24" s="94">
        <v>34597.276317999997</v>
      </c>
      <c r="I24" s="94">
        <v>38271.145879000003</v>
      </c>
      <c r="J24" s="94">
        <v>27634.119188000001</v>
      </c>
      <c r="K24" s="144">
        <v>6105.8254821783003</v>
      </c>
      <c r="L24" s="144">
        <v>29661.119234999998</v>
      </c>
      <c r="M24" s="72">
        <v>3877.7885679999999</v>
      </c>
      <c r="P24" s="72">
        <v>23756.330621000001</v>
      </c>
      <c r="Q24" s="17"/>
      <c r="X24" s="58"/>
      <c r="Y24" s="24" t="s">
        <v>183</v>
      </c>
      <c r="Z24" s="24" t="s">
        <v>48</v>
      </c>
      <c r="AA24" s="24"/>
      <c r="AB24" s="24">
        <v>5</v>
      </c>
      <c r="AC24" s="23">
        <v>11.602328</v>
      </c>
    </row>
    <row r="25" spans="1:38" x14ac:dyDescent="0.25">
      <c r="B25" s="134"/>
      <c r="C25" s="17" t="s">
        <v>62</v>
      </c>
      <c r="D25" s="72" t="s">
        <v>192</v>
      </c>
      <c r="E25" s="23">
        <v>191235.07458499999</v>
      </c>
      <c r="G25" s="94">
        <v>39279.107000999997</v>
      </c>
      <c r="H25" s="94">
        <v>45498.467320999996</v>
      </c>
      <c r="I25" s="94">
        <v>35924.788847000003</v>
      </c>
      <c r="J25" s="94">
        <v>23776.546161999999</v>
      </c>
      <c r="K25" s="144">
        <v>41158.585303898602</v>
      </c>
      <c r="L25" s="144">
        <v>25494.382195999999</v>
      </c>
      <c r="M25" s="72">
        <v>1767.827061</v>
      </c>
      <c r="P25" s="72">
        <v>22008.719099999998</v>
      </c>
      <c r="Q25" s="17"/>
      <c r="Y25" s="24" t="s">
        <v>183</v>
      </c>
      <c r="Z25" s="24" t="s">
        <v>48</v>
      </c>
      <c r="AA25" s="24"/>
      <c r="AB25" s="24">
        <v>6</v>
      </c>
      <c r="AC25" s="23">
        <v>32.323076999999998</v>
      </c>
    </row>
    <row r="26" spans="1:38" x14ac:dyDescent="0.25">
      <c r="B26" s="134"/>
      <c r="C26" s="17" t="s">
        <v>63</v>
      </c>
      <c r="D26" s="72" t="s">
        <v>192</v>
      </c>
      <c r="E26" s="23">
        <v>9892.8671240000003</v>
      </c>
      <c r="G26" s="94">
        <v>2857.2853650000002</v>
      </c>
      <c r="H26" s="94">
        <v>3326.2591550000002</v>
      </c>
      <c r="I26" s="94">
        <v>2667.577018</v>
      </c>
      <c r="J26" s="94">
        <v>646.57456400000001</v>
      </c>
      <c r="K26" s="144">
        <v>3139.3945483146999</v>
      </c>
      <c r="L26" s="144">
        <v>677.84151599999996</v>
      </c>
      <c r="M26" s="72">
        <v>19.155494999999998</v>
      </c>
      <c r="P26" s="72">
        <v>627.41906900000004</v>
      </c>
      <c r="Q26" s="17"/>
      <c r="Y26" s="24" t="s">
        <v>183</v>
      </c>
      <c r="Z26" s="24" t="s">
        <v>48</v>
      </c>
      <c r="AA26" s="24"/>
      <c r="AB26" s="24">
        <v>7</v>
      </c>
      <c r="AC26" s="23">
        <v>181.53876299999999</v>
      </c>
    </row>
    <row r="27" spans="1:38" x14ac:dyDescent="0.25">
      <c r="B27" s="136"/>
      <c r="C27" s="31" t="s">
        <v>70</v>
      </c>
      <c r="D27" s="73" t="s">
        <v>192</v>
      </c>
      <c r="E27" s="23">
        <v>127976</v>
      </c>
      <c r="F27" s="31"/>
      <c r="G27" s="95">
        <v>52009.859689999997</v>
      </c>
      <c r="H27" s="23">
        <v>59357.904878000001</v>
      </c>
      <c r="I27" s="95">
        <v>47572.450753999998</v>
      </c>
      <c r="J27" s="95">
        <v>44149.011157000001</v>
      </c>
      <c r="K27" s="145">
        <v>6713.8530058256001</v>
      </c>
      <c r="L27" s="145">
        <v>47911.008738999997</v>
      </c>
      <c r="M27" s="73">
        <v>2782.3131429999999</v>
      </c>
      <c r="N27" s="31"/>
      <c r="O27" s="31"/>
      <c r="P27" s="73">
        <v>41366.698014000001</v>
      </c>
      <c r="Q27" s="17"/>
      <c r="Y27" s="24" t="s">
        <v>183</v>
      </c>
      <c r="Z27" s="24" t="s">
        <v>48</v>
      </c>
      <c r="AA27" s="24"/>
      <c r="AB27" s="24">
        <v>8</v>
      </c>
      <c r="AC27" s="23">
        <v>3014.6914780000002</v>
      </c>
    </row>
    <row r="28" spans="1:38" s="25" customFormat="1" x14ac:dyDescent="0.25">
      <c r="B28" s="140" t="s">
        <v>248</v>
      </c>
      <c r="C28" s="157"/>
      <c r="D28" s="158"/>
      <c r="E28" s="161">
        <f>SUM(E24:E27)</f>
        <v>454524.53540299996</v>
      </c>
      <c r="F28" s="160"/>
      <c r="G28" s="161">
        <f t="shared" ref="G28:M28" si="6">SUM(G24:G27)</f>
        <v>134953.35861200001</v>
      </c>
      <c r="H28" s="161">
        <f t="shared" si="6"/>
        <v>142779.907672</v>
      </c>
      <c r="I28" s="161">
        <f t="shared" si="6"/>
        <v>124435.96249800001</v>
      </c>
      <c r="J28" s="161">
        <f t="shared" si="6"/>
        <v>96206.251071000006</v>
      </c>
      <c r="K28" s="161">
        <f t="shared" si="6"/>
        <v>57117.658340217196</v>
      </c>
      <c r="L28" s="161">
        <f t="shared" si="6"/>
        <v>103744.35168599999</v>
      </c>
      <c r="M28" s="161">
        <f t="shared" si="6"/>
        <v>8447.0842670000002</v>
      </c>
      <c r="N28" s="160"/>
      <c r="O28" s="160"/>
      <c r="P28" s="161">
        <f>SUM(P24:P27)</f>
        <v>87759.166804000008</v>
      </c>
      <c r="Y28" s="63" t="s">
        <v>183</v>
      </c>
      <c r="Z28" s="63" t="s">
        <v>48</v>
      </c>
      <c r="AA28" s="63"/>
      <c r="AB28" s="63">
        <v>9</v>
      </c>
      <c r="AC28" s="25">
        <v>252.836488</v>
      </c>
    </row>
    <row r="29" spans="1:38" s="25" customFormat="1" x14ac:dyDescent="0.25">
      <c r="B29" s="114" t="s">
        <v>232</v>
      </c>
      <c r="C29" s="115"/>
      <c r="D29" s="118"/>
      <c r="E29" s="118">
        <f>E28+E23</f>
        <v>696842.70828399993</v>
      </c>
      <c r="F29" s="115"/>
      <c r="G29" s="118">
        <f t="shared" ref="G29:M29" si="7">G28+G23</f>
        <v>185981.047571</v>
      </c>
      <c r="H29" s="118">
        <f t="shared" si="7"/>
        <v>200005.57708399999</v>
      </c>
      <c r="I29" s="118">
        <f t="shared" si="7"/>
        <v>172063.68864000001</v>
      </c>
      <c r="J29" s="118">
        <f t="shared" si="7"/>
        <v>125733.852392</v>
      </c>
      <c r="K29" s="118">
        <f t="shared" si="7"/>
        <v>79608.288260409696</v>
      </c>
      <c r="L29" s="118">
        <f t="shared" si="7"/>
        <v>135466.867852</v>
      </c>
      <c r="M29" s="118">
        <f t="shared" si="7"/>
        <v>9993.2031480000005</v>
      </c>
      <c r="N29" s="115"/>
      <c r="O29" s="115"/>
      <c r="P29" s="118">
        <f>P28+P23</f>
        <v>115740.649244</v>
      </c>
      <c r="R29" s="47"/>
      <c r="S29" s="47"/>
      <c r="T29" s="47"/>
      <c r="U29" s="47"/>
      <c r="Y29" s="63" t="s">
        <v>183</v>
      </c>
      <c r="Z29" s="63" t="s">
        <v>49</v>
      </c>
      <c r="AA29" s="63"/>
      <c r="AB29" s="63" t="s">
        <v>258</v>
      </c>
      <c r="AC29" s="25">
        <v>1.420588</v>
      </c>
    </row>
    <row r="30" spans="1:38" x14ac:dyDescent="0.25">
      <c r="A30" s="17"/>
      <c r="Q30" s="17"/>
      <c r="R30" s="17"/>
      <c r="Y30" s="24" t="s">
        <v>183</v>
      </c>
      <c r="Z30" s="24" t="s">
        <v>49</v>
      </c>
      <c r="AA30" s="24"/>
      <c r="AB30" s="24">
        <v>1</v>
      </c>
      <c r="AC30" s="23">
        <v>3.0645500000000001</v>
      </c>
    </row>
    <row r="31" spans="1:38" x14ac:dyDescent="0.25">
      <c r="A31" s="17"/>
      <c r="Y31" s="24" t="s">
        <v>183</v>
      </c>
      <c r="Z31" s="24" t="s">
        <v>49</v>
      </c>
      <c r="AA31" s="24"/>
      <c r="AB31" s="24">
        <v>2</v>
      </c>
      <c r="AC31" s="23">
        <v>97.278962000000007</v>
      </c>
    </row>
    <row r="32" spans="1:38" x14ac:dyDescent="0.25">
      <c r="A32" s="17"/>
      <c r="Y32" s="24" t="s">
        <v>183</v>
      </c>
      <c r="Z32" s="24" t="s">
        <v>49</v>
      </c>
      <c r="AA32" s="24"/>
      <c r="AB32" s="24">
        <v>3</v>
      </c>
      <c r="AC32" s="23">
        <v>16.228110000000001</v>
      </c>
    </row>
    <row r="33" spans="1:29" x14ac:dyDescent="0.25">
      <c r="A33" s="17"/>
      <c r="Y33" s="24" t="s">
        <v>183</v>
      </c>
      <c r="Z33" s="24" t="s">
        <v>49</v>
      </c>
      <c r="AA33" s="24"/>
      <c r="AB33" s="24">
        <v>4</v>
      </c>
      <c r="AC33" s="23">
        <v>4.973E-3</v>
      </c>
    </row>
    <row r="34" spans="1:29" x14ac:dyDescent="0.25">
      <c r="A34" s="17"/>
      <c r="Y34" s="24" t="s">
        <v>183</v>
      </c>
      <c r="Z34" s="24" t="s">
        <v>49</v>
      </c>
      <c r="AA34" s="24"/>
      <c r="AB34" s="24">
        <v>5</v>
      </c>
      <c r="AC34" s="23">
        <v>82.830551</v>
      </c>
    </row>
    <row r="35" spans="1:29" x14ac:dyDescent="0.25">
      <c r="Y35" s="24" t="s">
        <v>183</v>
      </c>
      <c r="Z35" s="24" t="s">
        <v>49</v>
      </c>
      <c r="AA35" s="24"/>
      <c r="AB35" s="24">
        <v>6</v>
      </c>
      <c r="AC35" s="23">
        <v>19.449394000000002</v>
      </c>
    </row>
    <row r="36" spans="1:29" x14ac:dyDescent="0.25">
      <c r="Y36" s="24" t="s">
        <v>183</v>
      </c>
      <c r="Z36" s="24" t="s">
        <v>49</v>
      </c>
      <c r="AA36" s="24"/>
      <c r="AB36" s="24">
        <v>7</v>
      </c>
      <c r="AC36" s="23">
        <v>198.61694</v>
      </c>
    </row>
    <row r="37" spans="1:29" x14ac:dyDescent="0.25">
      <c r="Y37" s="24" t="s">
        <v>183</v>
      </c>
      <c r="Z37" s="24" t="s">
        <v>49</v>
      </c>
      <c r="AA37" s="24"/>
      <c r="AB37" s="24">
        <v>8</v>
      </c>
      <c r="AC37" s="23">
        <v>1128.211168</v>
      </c>
    </row>
    <row r="38" spans="1:29" x14ac:dyDescent="0.25">
      <c r="Y38" s="24" t="s">
        <v>183</v>
      </c>
      <c r="Z38" s="24" t="s">
        <v>49</v>
      </c>
      <c r="AA38" s="24"/>
      <c r="AB38" s="24">
        <v>9</v>
      </c>
      <c r="AC38" s="23">
        <v>21.097794</v>
      </c>
    </row>
    <row r="39" spans="1:29" x14ac:dyDescent="0.25">
      <c r="Y39" s="24" t="s">
        <v>183</v>
      </c>
      <c r="Z39" s="24" t="s">
        <v>50</v>
      </c>
      <c r="AA39" s="24"/>
      <c r="AB39" s="24">
        <v>3</v>
      </c>
      <c r="AC39" s="23">
        <v>9.1729280000000006</v>
      </c>
    </row>
    <row r="40" spans="1:29" x14ac:dyDescent="0.25">
      <c r="Y40" s="24" t="s">
        <v>183</v>
      </c>
      <c r="Z40" s="24" t="s">
        <v>50</v>
      </c>
      <c r="AA40" s="24"/>
      <c r="AB40" s="24">
        <v>5</v>
      </c>
      <c r="AC40" s="23">
        <v>39.770949999999999</v>
      </c>
    </row>
    <row r="41" spans="1:29" x14ac:dyDescent="0.25">
      <c r="Y41" s="24" t="s">
        <v>183</v>
      </c>
      <c r="Z41" s="24" t="s">
        <v>50</v>
      </c>
      <c r="AA41" s="24"/>
      <c r="AB41" s="24">
        <v>6</v>
      </c>
      <c r="AC41" s="23">
        <v>33.740817</v>
      </c>
    </row>
    <row r="42" spans="1:29" x14ac:dyDescent="0.25">
      <c r="Y42" s="24" t="s">
        <v>183</v>
      </c>
      <c r="Z42" s="24" t="s">
        <v>50</v>
      </c>
      <c r="AA42" s="24"/>
      <c r="AB42" s="24">
        <v>7</v>
      </c>
      <c r="AC42" s="23">
        <v>24.401178000000002</v>
      </c>
    </row>
    <row r="43" spans="1:29" x14ac:dyDescent="0.25">
      <c r="Y43" s="24" t="s">
        <v>183</v>
      </c>
      <c r="Z43" s="24" t="s">
        <v>50</v>
      </c>
      <c r="AA43" s="24"/>
      <c r="AB43" s="24">
        <v>8</v>
      </c>
      <c r="AC43" s="23">
        <v>317.48307799999998</v>
      </c>
    </row>
    <row r="44" spans="1:29" x14ac:dyDescent="0.25">
      <c r="Y44" s="24" t="s">
        <v>183</v>
      </c>
      <c r="Z44" s="24" t="s">
        <v>52</v>
      </c>
      <c r="AA44" s="24"/>
      <c r="AB44" s="24" t="s">
        <v>258</v>
      </c>
      <c r="AC44" s="23">
        <v>1.714081</v>
      </c>
    </row>
    <row r="45" spans="1:29" x14ac:dyDescent="0.25">
      <c r="Y45" s="24" t="s">
        <v>183</v>
      </c>
      <c r="Z45" s="24" t="s">
        <v>52</v>
      </c>
      <c r="AA45" s="24"/>
      <c r="AB45" s="24">
        <v>1</v>
      </c>
      <c r="AC45" s="23">
        <v>1.6771480000000001</v>
      </c>
    </row>
    <row r="46" spans="1:29" x14ac:dyDescent="0.25">
      <c r="Y46" s="24" t="s">
        <v>183</v>
      </c>
      <c r="Z46" s="24" t="s">
        <v>52</v>
      </c>
      <c r="AA46" s="24"/>
      <c r="AB46" s="24">
        <v>2</v>
      </c>
      <c r="AC46" s="23">
        <v>72.875972000000004</v>
      </c>
    </row>
    <row r="47" spans="1:29" x14ac:dyDescent="0.25">
      <c r="Y47" s="24" t="s">
        <v>183</v>
      </c>
      <c r="Z47" s="24" t="s">
        <v>52</v>
      </c>
      <c r="AA47" s="24"/>
      <c r="AB47" s="24">
        <v>3</v>
      </c>
      <c r="AC47" s="23">
        <v>24.744444000000001</v>
      </c>
    </row>
    <row r="48" spans="1:29" x14ac:dyDescent="0.25">
      <c r="Y48" s="24" t="s">
        <v>183</v>
      </c>
      <c r="Z48" s="24" t="s">
        <v>52</v>
      </c>
      <c r="AA48" s="24"/>
      <c r="AB48" s="24">
        <v>4</v>
      </c>
      <c r="AC48" s="23">
        <v>2.713781</v>
      </c>
    </row>
    <row r="49" spans="25:29" x14ac:dyDescent="0.25">
      <c r="Y49" s="24" t="s">
        <v>183</v>
      </c>
      <c r="Z49" s="24" t="s">
        <v>52</v>
      </c>
      <c r="AA49" s="24"/>
      <c r="AB49" s="24">
        <v>5</v>
      </c>
      <c r="AC49" s="23">
        <v>0.101785</v>
      </c>
    </row>
    <row r="50" spans="25:29" x14ac:dyDescent="0.25">
      <c r="Y50" s="24" t="s">
        <v>183</v>
      </c>
      <c r="Z50" s="24" t="s">
        <v>52</v>
      </c>
      <c r="AA50" s="24"/>
      <c r="AB50" s="24">
        <v>6</v>
      </c>
      <c r="AC50" s="23">
        <v>1.6890799999999999</v>
      </c>
    </row>
    <row r="51" spans="25:29" x14ac:dyDescent="0.25">
      <c r="Y51" s="24" t="s">
        <v>183</v>
      </c>
      <c r="Z51" s="24" t="s">
        <v>52</v>
      </c>
      <c r="AA51" s="24"/>
      <c r="AB51" s="24">
        <v>7</v>
      </c>
      <c r="AC51" s="23">
        <v>22.967085999999998</v>
      </c>
    </row>
    <row r="52" spans="25:29" x14ac:dyDescent="0.25">
      <c r="Y52" s="24" t="s">
        <v>183</v>
      </c>
      <c r="Z52" s="24" t="s">
        <v>52</v>
      </c>
      <c r="AA52" s="24"/>
      <c r="AB52" s="24">
        <v>8</v>
      </c>
      <c r="AC52" s="23">
        <v>515.873966</v>
      </c>
    </row>
    <row r="53" spans="25:29" x14ac:dyDescent="0.25">
      <c r="Y53" s="24" t="s">
        <v>183</v>
      </c>
      <c r="Z53" s="24" t="s">
        <v>52</v>
      </c>
      <c r="AA53" s="24"/>
      <c r="AB53" s="24">
        <v>9</v>
      </c>
      <c r="AC53" s="23">
        <v>44.876671999999999</v>
      </c>
    </row>
    <row r="54" spans="25:29" x14ac:dyDescent="0.25">
      <c r="Y54" s="24" t="s">
        <v>183</v>
      </c>
      <c r="Z54" s="24" t="s">
        <v>51</v>
      </c>
      <c r="AA54" s="24"/>
      <c r="AB54" s="24">
        <v>3</v>
      </c>
      <c r="AC54" s="23">
        <v>1.7269350000000001</v>
      </c>
    </row>
    <row r="55" spans="25:29" x14ac:dyDescent="0.25">
      <c r="Y55" s="24" t="s">
        <v>183</v>
      </c>
      <c r="Z55" s="24" t="s">
        <v>51</v>
      </c>
      <c r="AA55" s="24"/>
      <c r="AB55" s="24">
        <v>5</v>
      </c>
      <c r="AC55" s="23">
        <v>0.30486600000000003</v>
      </c>
    </row>
    <row r="56" spans="25:29" x14ac:dyDescent="0.25">
      <c r="Y56" s="24" t="s">
        <v>183</v>
      </c>
      <c r="Z56" s="24" t="s">
        <v>51</v>
      </c>
      <c r="AA56" s="24"/>
      <c r="AB56" s="24">
        <v>6</v>
      </c>
      <c r="AC56" s="23">
        <v>10.814031999999999</v>
      </c>
    </row>
    <row r="57" spans="25:29" x14ac:dyDescent="0.25">
      <c r="Y57" s="24" t="s">
        <v>183</v>
      </c>
      <c r="Z57" s="24" t="s">
        <v>51</v>
      </c>
      <c r="AA57" s="24"/>
      <c r="AB57" s="24">
        <v>8</v>
      </c>
      <c r="AC57" s="23">
        <v>13.102688000000001</v>
      </c>
    </row>
    <row r="58" spans="25:29" x14ac:dyDescent="0.25">
      <c r="Y58" s="24" t="s">
        <v>184</v>
      </c>
      <c r="Z58" s="24"/>
      <c r="AA58" s="24"/>
      <c r="AB58" s="24" t="s">
        <v>258</v>
      </c>
      <c r="AC58" s="23">
        <v>4.2529999999999998E-3</v>
      </c>
    </row>
    <row r="59" spans="25:29" x14ac:dyDescent="0.25">
      <c r="Y59" s="24" t="s">
        <v>184</v>
      </c>
      <c r="Z59" s="24"/>
      <c r="AA59" s="24"/>
      <c r="AB59" s="24">
        <v>2</v>
      </c>
      <c r="AC59" s="23">
        <v>7.9459000000000002E-2</v>
      </c>
    </row>
    <row r="60" spans="25:29" x14ac:dyDescent="0.25">
      <c r="Y60" s="24" t="s">
        <v>184</v>
      </c>
      <c r="Z60" s="24"/>
      <c r="AA60" s="24"/>
      <c r="AB60" s="24">
        <v>4</v>
      </c>
      <c r="AC60" s="23">
        <v>13.26488</v>
      </c>
    </row>
    <row r="61" spans="25:29" x14ac:dyDescent="0.25">
      <c r="Y61" s="24" t="s">
        <v>184</v>
      </c>
      <c r="Z61" s="24"/>
      <c r="AA61" s="24"/>
      <c r="AB61" s="24">
        <v>5</v>
      </c>
      <c r="AC61" s="23">
        <v>72.782825000000003</v>
      </c>
    </row>
    <row r="62" spans="25:29" x14ac:dyDescent="0.25">
      <c r="Y62" s="24" t="s">
        <v>184</v>
      </c>
      <c r="Z62" s="24"/>
      <c r="AA62" s="24"/>
      <c r="AB62" s="24">
        <v>6</v>
      </c>
      <c r="AC62" s="23">
        <v>0.47224699999999997</v>
      </c>
    </row>
    <row r="63" spans="25:29" x14ac:dyDescent="0.25">
      <c r="Y63" s="24" t="s">
        <v>184</v>
      </c>
      <c r="Z63" s="24"/>
      <c r="AA63" s="24"/>
      <c r="AB63" s="24">
        <v>7</v>
      </c>
      <c r="AC63" s="23">
        <v>66.562004999999999</v>
      </c>
    </row>
    <row r="64" spans="25:29" x14ac:dyDescent="0.25">
      <c r="Y64" s="24" t="s">
        <v>184</v>
      </c>
      <c r="Z64" s="24"/>
      <c r="AA64" s="24"/>
      <c r="AB64" s="24">
        <v>8</v>
      </c>
      <c r="AC64" s="23">
        <v>125.430886</v>
      </c>
    </row>
    <row r="65" spans="25:29" x14ac:dyDescent="0.25">
      <c r="Y65" s="24" t="s">
        <v>184</v>
      </c>
      <c r="Z65" s="24"/>
      <c r="AA65" s="24"/>
      <c r="AB65" s="24">
        <v>9</v>
      </c>
      <c r="AC65" s="23">
        <v>43.253548000000002</v>
      </c>
    </row>
    <row r="66" spans="25:29" x14ac:dyDescent="0.25">
      <c r="Y66" s="24" t="s">
        <v>184</v>
      </c>
      <c r="Z66" s="24" t="s">
        <v>48</v>
      </c>
      <c r="AA66" s="24"/>
      <c r="AB66" s="24" t="s">
        <v>258</v>
      </c>
      <c r="AC66" s="23">
        <v>4.3290000000000004E-3</v>
      </c>
    </row>
    <row r="67" spans="25:29" x14ac:dyDescent="0.25">
      <c r="Y67" s="24" t="s">
        <v>184</v>
      </c>
      <c r="Z67" s="24" t="s">
        <v>48</v>
      </c>
      <c r="AA67" s="24"/>
      <c r="AB67" s="24">
        <v>2</v>
      </c>
      <c r="AC67" s="23">
        <v>4.4784999999999998E-2</v>
      </c>
    </row>
    <row r="68" spans="25:29" x14ac:dyDescent="0.25">
      <c r="Y68" s="24" t="s">
        <v>184</v>
      </c>
      <c r="Z68" s="24" t="s">
        <v>48</v>
      </c>
      <c r="AA68" s="24"/>
      <c r="AB68" s="24">
        <v>6</v>
      </c>
      <c r="AC68" s="23">
        <v>11.60619</v>
      </c>
    </row>
    <row r="69" spans="25:29" x14ac:dyDescent="0.25">
      <c r="Y69" s="24" t="s">
        <v>184</v>
      </c>
      <c r="Z69" s="24" t="s">
        <v>48</v>
      </c>
      <c r="AA69" s="24"/>
      <c r="AB69" s="24">
        <v>8</v>
      </c>
      <c r="AC69" s="23">
        <v>73.418279999999996</v>
      </c>
    </row>
    <row r="70" spans="25:29" x14ac:dyDescent="0.25">
      <c r="Y70" s="24" t="s">
        <v>184</v>
      </c>
      <c r="Z70" s="24" t="s">
        <v>52</v>
      </c>
      <c r="AA70" s="24"/>
      <c r="AB70" s="24" t="s">
        <v>258</v>
      </c>
      <c r="AC70" s="23">
        <v>0.141592</v>
      </c>
    </row>
    <row r="71" spans="25:29" x14ac:dyDescent="0.25">
      <c r="Y71" s="24" t="s">
        <v>184</v>
      </c>
      <c r="Z71" s="24" t="s">
        <v>52</v>
      </c>
      <c r="AA71" s="24"/>
      <c r="AB71" s="24">
        <v>1</v>
      </c>
      <c r="AC71" s="23">
        <v>7.5946E-2</v>
      </c>
    </row>
    <row r="72" spans="25:29" x14ac:dyDescent="0.25">
      <c r="Y72" s="24" t="s">
        <v>184</v>
      </c>
      <c r="Z72" s="24" t="s">
        <v>52</v>
      </c>
      <c r="AA72" s="24"/>
      <c r="AB72" s="24">
        <v>2</v>
      </c>
      <c r="AC72" s="23">
        <v>8.1890000000000001E-3</v>
      </c>
    </row>
    <row r="73" spans="25:29" x14ac:dyDescent="0.25">
      <c r="Y73" s="24" t="s">
        <v>184</v>
      </c>
      <c r="Z73" s="24" t="s">
        <v>52</v>
      </c>
      <c r="AA73" s="24"/>
      <c r="AB73" s="24">
        <v>3</v>
      </c>
      <c r="AC73" s="23">
        <v>0.255214</v>
      </c>
    </row>
    <row r="74" spans="25:29" x14ac:dyDescent="0.25">
      <c r="Y74" s="24" t="s">
        <v>184</v>
      </c>
      <c r="Z74" s="24" t="s">
        <v>52</v>
      </c>
      <c r="AA74" s="24"/>
      <c r="AB74" s="24">
        <v>4</v>
      </c>
      <c r="AC74" s="23">
        <v>4.6176269999999997</v>
      </c>
    </row>
    <row r="75" spans="25:29" x14ac:dyDescent="0.25">
      <c r="Y75" s="24" t="s">
        <v>184</v>
      </c>
      <c r="Z75" s="24" t="s">
        <v>52</v>
      </c>
      <c r="AA75" s="24"/>
      <c r="AB75" s="24">
        <v>5</v>
      </c>
      <c r="AC75" s="23">
        <v>20.545753999999999</v>
      </c>
    </row>
    <row r="76" spans="25:29" x14ac:dyDescent="0.25">
      <c r="Y76" s="24" t="s">
        <v>184</v>
      </c>
      <c r="Z76" s="24" t="s">
        <v>52</v>
      </c>
      <c r="AA76" s="24"/>
      <c r="AB76" s="24">
        <v>7</v>
      </c>
      <c r="AC76" s="23">
        <v>59.919381000000001</v>
      </c>
    </row>
    <row r="77" spans="25:29" x14ac:dyDescent="0.25">
      <c r="Y77" s="24" t="s">
        <v>184</v>
      </c>
      <c r="Z77" s="24" t="s">
        <v>52</v>
      </c>
      <c r="AA77" s="24"/>
      <c r="AB77" s="24">
        <v>8</v>
      </c>
      <c r="AC77" s="23">
        <v>71.088527999999997</v>
      </c>
    </row>
    <row r="78" spans="25:29" x14ac:dyDescent="0.25">
      <c r="Y78" s="24" t="s">
        <v>184</v>
      </c>
      <c r="Z78" s="24" t="s">
        <v>52</v>
      </c>
      <c r="AA78" s="24"/>
      <c r="AB78" s="24">
        <v>9</v>
      </c>
      <c r="AC78" s="23">
        <v>10.185314999999999</v>
      </c>
    </row>
    <row r="79" spans="25:29" x14ac:dyDescent="0.25">
      <c r="Y79" s="24" t="s">
        <v>253</v>
      </c>
      <c r="Z79" s="24"/>
      <c r="AA79" s="24"/>
      <c r="AB79" s="24">
        <v>1</v>
      </c>
      <c r="AC79" s="23">
        <v>0.86206700000000003</v>
      </c>
    </row>
    <row r="80" spans="25:29" x14ac:dyDescent="0.25">
      <c r="Y80" s="24" t="s">
        <v>253</v>
      </c>
      <c r="Z80" s="24"/>
      <c r="AA80" s="24"/>
      <c r="AB80" s="24">
        <v>2</v>
      </c>
      <c r="AC80" s="23">
        <v>5.4334E-2</v>
      </c>
    </row>
    <row r="81" spans="25:29" x14ac:dyDescent="0.25">
      <c r="Y81" s="24" t="s">
        <v>253</v>
      </c>
      <c r="Z81" s="24"/>
      <c r="AA81" s="24"/>
      <c r="AB81" s="24">
        <v>5</v>
      </c>
      <c r="AC81" s="23">
        <v>1.5901110000000001</v>
      </c>
    </row>
    <row r="82" spans="25:29" x14ac:dyDescent="0.25">
      <c r="Y82" s="24" t="s">
        <v>253</v>
      </c>
      <c r="Z82" s="24"/>
      <c r="AA82" s="24"/>
      <c r="AB82" s="24">
        <v>7</v>
      </c>
      <c r="AC82" s="23">
        <v>8.4524080000000001</v>
      </c>
    </row>
    <row r="83" spans="25:29" x14ac:dyDescent="0.25">
      <c r="Y83" s="24" t="s">
        <v>253</v>
      </c>
      <c r="Z83" s="24"/>
      <c r="AA83" s="24"/>
      <c r="AB83" s="24">
        <v>8</v>
      </c>
      <c r="AC83" s="23">
        <v>60.745711999999997</v>
      </c>
    </row>
    <row r="84" spans="25:29" x14ac:dyDescent="0.25">
      <c r="Y84" s="24" t="s">
        <v>253</v>
      </c>
      <c r="Z84" s="24" t="s">
        <v>48</v>
      </c>
      <c r="AA84" s="24"/>
      <c r="AB84" s="24">
        <v>1</v>
      </c>
      <c r="AC84" s="23">
        <v>24.080774999999999</v>
      </c>
    </row>
    <row r="85" spans="25:29" x14ac:dyDescent="0.25">
      <c r="Y85" s="24" t="s">
        <v>253</v>
      </c>
      <c r="Z85" s="24" t="s">
        <v>48</v>
      </c>
      <c r="AA85" s="24"/>
      <c r="AB85" s="24">
        <v>5</v>
      </c>
      <c r="AC85" s="23">
        <v>1.0108680000000001</v>
      </c>
    </row>
    <row r="86" spans="25:29" x14ac:dyDescent="0.25">
      <c r="Y86" s="24" t="s">
        <v>253</v>
      </c>
      <c r="Z86" s="24" t="s">
        <v>48</v>
      </c>
      <c r="AA86" s="24"/>
      <c r="AB86" s="24">
        <v>7</v>
      </c>
      <c r="AC86" s="23">
        <v>2.4688469999999998</v>
      </c>
    </row>
    <row r="87" spans="25:29" x14ac:dyDescent="0.25">
      <c r="Y87" s="24" t="s">
        <v>253</v>
      </c>
      <c r="Z87" s="24" t="s">
        <v>48</v>
      </c>
      <c r="AA87" s="24"/>
      <c r="AB87" s="24">
        <v>8</v>
      </c>
      <c r="AC87" s="23">
        <v>7.6002090000000004</v>
      </c>
    </row>
    <row r="88" spans="25:29" x14ac:dyDescent="0.25">
      <c r="Y88" s="24" t="s">
        <v>253</v>
      </c>
      <c r="Z88" s="24" t="s">
        <v>49</v>
      </c>
      <c r="AA88" s="24"/>
      <c r="AB88" s="24">
        <v>1</v>
      </c>
      <c r="AC88" s="23">
        <v>3.1705719999999999</v>
      </c>
    </row>
    <row r="89" spans="25:29" x14ac:dyDescent="0.25">
      <c r="Y89" s="24" t="s">
        <v>253</v>
      </c>
      <c r="Z89" s="24" t="s">
        <v>49</v>
      </c>
      <c r="AA89" s="24"/>
      <c r="AB89" s="24">
        <v>5</v>
      </c>
      <c r="AC89" s="23">
        <v>0.101039</v>
      </c>
    </row>
    <row r="90" spans="25:29" x14ac:dyDescent="0.25">
      <c r="Y90" s="24" t="s">
        <v>253</v>
      </c>
      <c r="Z90" s="24" t="s">
        <v>49</v>
      </c>
      <c r="AA90" s="24"/>
      <c r="AB90" s="24">
        <v>7</v>
      </c>
      <c r="AC90" s="23">
        <v>0.15526799999999999</v>
      </c>
    </row>
    <row r="91" spans="25:29" x14ac:dyDescent="0.25">
      <c r="Y91" s="24" t="s">
        <v>253</v>
      </c>
      <c r="Z91" s="24" t="s">
        <v>49</v>
      </c>
      <c r="AA91" s="24"/>
      <c r="AB91" s="24">
        <v>8</v>
      </c>
      <c r="AC91" s="23">
        <v>1.3697680000000001</v>
      </c>
    </row>
    <row r="92" spans="25:29" x14ac:dyDescent="0.25">
      <c r="Y92" s="24" t="s">
        <v>253</v>
      </c>
      <c r="Z92" s="24" t="s">
        <v>52</v>
      </c>
      <c r="AA92" s="24"/>
      <c r="AB92" s="24">
        <v>1</v>
      </c>
      <c r="AC92" s="23">
        <v>0.39296599999999998</v>
      </c>
    </row>
    <row r="93" spans="25:29" x14ac:dyDescent="0.25">
      <c r="Y93" s="24" t="s">
        <v>253</v>
      </c>
      <c r="Z93" s="24" t="s">
        <v>52</v>
      </c>
      <c r="AA93" s="24"/>
      <c r="AB93" s="24">
        <v>8</v>
      </c>
      <c r="AC93" s="23">
        <v>4.9110760000000004</v>
      </c>
    </row>
    <row r="94" spans="25:29" x14ac:dyDescent="0.25">
      <c r="Y94" s="24" t="s">
        <v>67</v>
      </c>
      <c r="Z94" s="24"/>
      <c r="AA94" s="24"/>
      <c r="AB94" s="24">
        <v>8</v>
      </c>
      <c r="AC94" s="23">
        <v>4.6999999999999997E-5</v>
      </c>
    </row>
    <row r="95" spans="25:29" x14ac:dyDescent="0.25">
      <c r="Y95" s="24" t="s">
        <v>67</v>
      </c>
      <c r="Z95" s="24" t="s">
        <v>49</v>
      </c>
      <c r="AA95" s="24"/>
      <c r="AB95" s="24">
        <v>8</v>
      </c>
      <c r="AC95" s="23">
        <v>68.501598999999999</v>
      </c>
    </row>
    <row r="96" spans="25:29" x14ac:dyDescent="0.25">
      <c r="Y96" s="24" t="s">
        <v>67</v>
      </c>
      <c r="Z96" s="24" t="s">
        <v>49</v>
      </c>
      <c r="AA96" s="24"/>
      <c r="AB96" s="24">
        <v>9</v>
      </c>
      <c r="AC96" s="23">
        <v>3.1999979999999999</v>
      </c>
    </row>
    <row r="97" spans="25:29" x14ac:dyDescent="0.25">
      <c r="Y97" s="24" t="s">
        <v>67</v>
      </c>
      <c r="Z97" s="24" t="s">
        <v>50</v>
      </c>
      <c r="AA97" s="24"/>
      <c r="AB97" s="24">
        <v>7</v>
      </c>
      <c r="AC97" s="23">
        <v>1.2806489999999999</v>
      </c>
    </row>
    <row r="98" spans="25:29" x14ac:dyDescent="0.25">
      <c r="Y98" s="24" t="s">
        <v>67</v>
      </c>
      <c r="Z98" s="24" t="s">
        <v>50</v>
      </c>
      <c r="AA98" s="24"/>
      <c r="AB98" s="24">
        <v>8</v>
      </c>
      <c r="AC98" s="23">
        <v>37.236533999999999</v>
      </c>
    </row>
    <row r="99" spans="25:29" x14ac:dyDescent="0.25">
      <c r="Y99" s="24" t="s">
        <v>67</v>
      </c>
      <c r="Z99" s="24" t="s">
        <v>51</v>
      </c>
      <c r="AA99" s="24"/>
      <c r="AB99" s="24">
        <v>6</v>
      </c>
      <c r="AC99" s="23">
        <v>5.0310139999999999</v>
      </c>
    </row>
    <row r="100" spans="25:29" x14ac:dyDescent="0.25">
      <c r="Y100" s="24" t="s">
        <v>67</v>
      </c>
      <c r="Z100" s="24" t="s">
        <v>51</v>
      </c>
      <c r="AA100" s="24"/>
      <c r="AB100" s="24">
        <v>7</v>
      </c>
      <c r="AC100" s="23">
        <v>3.4469919999999998</v>
      </c>
    </row>
    <row r="101" spans="25:29" x14ac:dyDescent="0.25">
      <c r="Y101" s="24" t="s">
        <v>67</v>
      </c>
      <c r="Z101" s="24" t="s">
        <v>51</v>
      </c>
      <c r="AA101" s="24"/>
      <c r="AB101" s="24">
        <v>8</v>
      </c>
      <c r="AC101" s="23">
        <v>93.720578000000003</v>
      </c>
    </row>
    <row r="102" spans="25:29" x14ac:dyDescent="0.25">
      <c r="Y102" s="24" t="s">
        <v>67</v>
      </c>
      <c r="Z102" s="24" t="s">
        <v>51</v>
      </c>
      <c r="AA102" s="24"/>
      <c r="AB102" s="24">
        <v>9</v>
      </c>
      <c r="AC102" s="23">
        <v>22.567299999999999</v>
      </c>
    </row>
    <row r="103" spans="25:29" x14ac:dyDescent="0.25">
      <c r="Y103" s="24" t="s">
        <v>185</v>
      </c>
      <c r="Z103" s="24" t="s">
        <v>48</v>
      </c>
      <c r="AA103" s="24"/>
      <c r="AB103" s="24" t="s">
        <v>258</v>
      </c>
      <c r="AC103" s="23">
        <v>0.65703900000000004</v>
      </c>
    </row>
    <row r="104" spans="25:29" x14ac:dyDescent="0.25">
      <c r="Y104" s="24" t="s">
        <v>185</v>
      </c>
      <c r="Z104" s="24" t="s">
        <v>48</v>
      </c>
      <c r="AA104" s="24"/>
      <c r="AB104" s="24">
        <v>1</v>
      </c>
      <c r="AC104" s="23">
        <v>4.6135849999999996</v>
      </c>
    </row>
    <row r="105" spans="25:29" x14ac:dyDescent="0.25">
      <c r="Y105" s="24" t="s">
        <v>185</v>
      </c>
      <c r="Z105" s="24" t="s">
        <v>48</v>
      </c>
      <c r="AA105" s="24"/>
      <c r="AB105" s="24">
        <v>2</v>
      </c>
      <c r="AC105" s="23">
        <v>2.5029249999999998</v>
      </c>
    </row>
    <row r="106" spans="25:29" x14ac:dyDescent="0.25">
      <c r="Y106" s="24" t="s">
        <v>185</v>
      </c>
      <c r="Z106" s="24" t="s">
        <v>48</v>
      </c>
      <c r="AA106" s="24"/>
      <c r="AB106" s="24">
        <v>4</v>
      </c>
      <c r="AC106" s="23">
        <v>2.7903310000000001</v>
      </c>
    </row>
    <row r="107" spans="25:29" x14ac:dyDescent="0.25">
      <c r="Y107" s="24" t="s">
        <v>185</v>
      </c>
      <c r="Z107" s="24" t="s">
        <v>48</v>
      </c>
      <c r="AA107" s="24"/>
      <c r="AB107" s="24">
        <v>5</v>
      </c>
      <c r="AC107" s="23">
        <v>2.7503340000000001</v>
      </c>
    </row>
    <row r="108" spans="25:29" x14ac:dyDescent="0.25">
      <c r="Y108" s="24" t="s">
        <v>185</v>
      </c>
      <c r="Z108" s="24" t="s">
        <v>48</v>
      </c>
      <c r="AA108" s="24"/>
      <c r="AB108" s="24">
        <v>6</v>
      </c>
      <c r="AC108" s="23">
        <v>24.526807999999999</v>
      </c>
    </row>
    <row r="109" spans="25:29" x14ac:dyDescent="0.25">
      <c r="Y109" s="24" t="s">
        <v>185</v>
      </c>
      <c r="Z109" s="24" t="s">
        <v>48</v>
      </c>
      <c r="AA109" s="24"/>
      <c r="AB109" s="24">
        <v>7</v>
      </c>
      <c r="AC109" s="23">
        <v>111.256953</v>
      </c>
    </row>
    <row r="110" spans="25:29" x14ac:dyDescent="0.25">
      <c r="Y110" s="24" t="s">
        <v>185</v>
      </c>
      <c r="Z110" s="24" t="s">
        <v>48</v>
      </c>
      <c r="AA110" s="24"/>
      <c r="AB110" s="24">
        <v>8</v>
      </c>
      <c r="AC110" s="23">
        <v>353.71515099999999</v>
      </c>
    </row>
    <row r="111" spans="25:29" x14ac:dyDescent="0.25">
      <c r="Y111" s="24" t="s">
        <v>185</v>
      </c>
      <c r="Z111" s="24" t="s">
        <v>48</v>
      </c>
      <c r="AA111" s="24"/>
      <c r="AB111" s="24">
        <v>9</v>
      </c>
      <c r="AC111" s="23">
        <v>5.3236829999999999</v>
      </c>
    </row>
    <row r="112" spans="25:29" x14ac:dyDescent="0.25">
      <c r="Y112" s="24" t="s">
        <v>185</v>
      </c>
      <c r="Z112" s="24" t="s">
        <v>49</v>
      </c>
      <c r="AA112" s="24"/>
      <c r="AB112" s="24">
        <v>1</v>
      </c>
      <c r="AC112" s="23">
        <v>4.3536080000000004</v>
      </c>
    </row>
    <row r="113" spans="25:29" x14ac:dyDescent="0.25">
      <c r="Y113" s="24" t="s">
        <v>185</v>
      </c>
      <c r="Z113" s="24" t="s">
        <v>49</v>
      </c>
      <c r="AA113" s="24"/>
      <c r="AB113" s="24">
        <v>2</v>
      </c>
      <c r="AC113" s="23">
        <v>4.5136989999999999</v>
      </c>
    </row>
    <row r="114" spans="25:29" x14ac:dyDescent="0.25">
      <c r="Y114" s="24" t="s">
        <v>185</v>
      </c>
      <c r="Z114" s="24" t="s">
        <v>49</v>
      </c>
      <c r="AA114" s="24"/>
      <c r="AB114" s="24">
        <v>4</v>
      </c>
      <c r="AC114" s="23">
        <v>0.32020799999999999</v>
      </c>
    </row>
    <row r="115" spans="25:29" x14ac:dyDescent="0.25">
      <c r="Y115" s="24" t="s">
        <v>185</v>
      </c>
      <c r="Z115" s="24" t="s">
        <v>49</v>
      </c>
      <c r="AA115" s="24"/>
      <c r="AB115" s="24">
        <v>5</v>
      </c>
      <c r="AC115" s="23">
        <v>8.8541430000000005</v>
      </c>
    </row>
    <row r="116" spans="25:29" x14ac:dyDescent="0.25">
      <c r="Y116" s="24" t="s">
        <v>185</v>
      </c>
      <c r="Z116" s="24" t="s">
        <v>49</v>
      </c>
      <c r="AA116" s="24"/>
      <c r="AB116" s="24">
        <v>6</v>
      </c>
      <c r="AC116" s="23">
        <v>1.5442419999999999</v>
      </c>
    </row>
    <row r="117" spans="25:29" x14ac:dyDescent="0.25">
      <c r="Y117" s="24" t="s">
        <v>185</v>
      </c>
      <c r="Z117" s="24" t="s">
        <v>49</v>
      </c>
      <c r="AA117" s="24"/>
      <c r="AB117" s="24">
        <v>7</v>
      </c>
      <c r="AC117" s="23">
        <v>35.242778999999999</v>
      </c>
    </row>
    <row r="118" spans="25:29" x14ac:dyDescent="0.25">
      <c r="Y118" s="24" t="s">
        <v>185</v>
      </c>
      <c r="Z118" s="24" t="s">
        <v>49</v>
      </c>
      <c r="AA118" s="24"/>
      <c r="AB118" s="24">
        <v>8</v>
      </c>
      <c r="AC118" s="23">
        <v>257.51936599999999</v>
      </c>
    </row>
    <row r="119" spans="25:29" x14ac:dyDescent="0.25">
      <c r="Y119" s="24" t="s">
        <v>185</v>
      </c>
      <c r="Z119" s="24" t="s">
        <v>49</v>
      </c>
      <c r="AA119" s="24"/>
      <c r="AB119" s="24">
        <v>9</v>
      </c>
      <c r="AC119" s="23">
        <v>22.660831999999999</v>
      </c>
    </row>
    <row r="120" spans="25:29" x14ac:dyDescent="0.25">
      <c r="Y120" s="24" t="s">
        <v>185</v>
      </c>
      <c r="Z120" s="24" t="s">
        <v>50</v>
      </c>
      <c r="AA120" s="24"/>
      <c r="AB120" s="24" t="s">
        <v>258</v>
      </c>
      <c r="AC120" s="23">
        <v>5.0756000000000003E-2</v>
      </c>
    </row>
    <row r="121" spans="25:29" x14ac:dyDescent="0.25">
      <c r="Y121" s="24" t="s">
        <v>185</v>
      </c>
      <c r="Z121" s="24" t="s">
        <v>50</v>
      </c>
      <c r="AA121" s="24"/>
      <c r="AB121" s="24">
        <v>1</v>
      </c>
      <c r="AC121" s="23">
        <v>2.5330000000000001E-3</v>
      </c>
    </row>
    <row r="122" spans="25:29" x14ac:dyDescent="0.25">
      <c r="Y122" s="24" t="s">
        <v>185</v>
      </c>
      <c r="Z122" s="24" t="s">
        <v>50</v>
      </c>
      <c r="AA122" s="24"/>
      <c r="AB122" s="24">
        <v>2</v>
      </c>
      <c r="AC122" s="23">
        <v>0.55459099999999995</v>
      </c>
    </row>
    <row r="123" spans="25:29" x14ac:dyDescent="0.25">
      <c r="Y123" s="24" t="s">
        <v>185</v>
      </c>
      <c r="Z123" s="24" t="s">
        <v>50</v>
      </c>
      <c r="AA123" s="24"/>
      <c r="AB123" s="24">
        <v>3</v>
      </c>
      <c r="AC123" s="23">
        <v>13.682527</v>
      </c>
    </row>
    <row r="124" spans="25:29" x14ac:dyDescent="0.25">
      <c r="Y124" s="24" t="s">
        <v>185</v>
      </c>
      <c r="Z124" s="24" t="s">
        <v>50</v>
      </c>
      <c r="AA124" s="24"/>
      <c r="AB124" s="24">
        <v>5</v>
      </c>
      <c r="AC124" s="23">
        <v>3.4079120000000001</v>
      </c>
    </row>
    <row r="125" spans="25:29" x14ac:dyDescent="0.25">
      <c r="Y125" s="24" t="s">
        <v>185</v>
      </c>
      <c r="Z125" s="24" t="s">
        <v>50</v>
      </c>
      <c r="AA125" s="24"/>
      <c r="AB125" s="24">
        <v>6</v>
      </c>
      <c r="AC125" s="23">
        <v>9.9782200000000003</v>
      </c>
    </row>
    <row r="126" spans="25:29" x14ac:dyDescent="0.25">
      <c r="Y126" s="24" t="s">
        <v>185</v>
      </c>
      <c r="Z126" s="24" t="s">
        <v>50</v>
      </c>
      <c r="AA126" s="24"/>
      <c r="AB126" s="24">
        <v>7</v>
      </c>
      <c r="AC126" s="23">
        <v>10.1534</v>
      </c>
    </row>
    <row r="127" spans="25:29" x14ac:dyDescent="0.25">
      <c r="Y127" s="24" t="s">
        <v>185</v>
      </c>
      <c r="Z127" s="24" t="s">
        <v>50</v>
      </c>
      <c r="AA127" s="24"/>
      <c r="AB127" s="24">
        <v>8</v>
      </c>
      <c r="AC127" s="23">
        <v>250.117244</v>
      </c>
    </row>
    <row r="128" spans="25:29" x14ac:dyDescent="0.25">
      <c r="Y128" s="24" t="s">
        <v>185</v>
      </c>
      <c r="Z128" s="24" t="s">
        <v>50</v>
      </c>
      <c r="AA128" s="24"/>
      <c r="AB128" s="24">
        <v>9</v>
      </c>
      <c r="AC128" s="23">
        <v>197.01920100000001</v>
      </c>
    </row>
    <row r="129" spans="25:29" x14ac:dyDescent="0.25">
      <c r="Y129" s="24" t="s">
        <v>185</v>
      </c>
      <c r="Z129" s="24" t="s">
        <v>52</v>
      </c>
      <c r="AA129" s="24"/>
      <c r="AB129" s="24">
        <v>8</v>
      </c>
      <c r="AC129" s="23">
        <v>9.4486000000000001E-2</v>
      </c>
    </row>
    <row r="130" spans="25:29" x14ac:dyDescent="0.25">
      <c r="Y130" s="24" t="s">
        <v>185</v>
      </c>
      <c r="Z130" s="24" t="s">
        <v>51</v>
      </c>
      <c r="AA130" s="24"/>
      <c r="AB130" s="24" t="s">
        <v>258</v>
      </c>
      <c r="AC130" s="23">
        <v>1.2839560000000001</v>
      </c>
    </row>
    <row r="131" spans="25:29" x14ac:dyDescent="0.25">
      <c r="Y131" s="24" t="s">
        <v>185</v>
      </c>
      <c r="Z131" s="24" t="s">
        <v>51</v>
      </c>
      <c r="AA131" s="24"/>
      <c r="AB131" s="24">
        <v>1</v>
      </c>
      <c r="AC131" s="23">
        <v>1.9000000000000001E-5</v>
      </c>
    </row>
    <row r="132" spans="25:29" x14ac:dyDescent="0.25">
      <c r="Y132" s="24" t="s">
        <v>185</v>
      </c>
      <c r="Z132" s="24" t="s">
        <v>51</v>
      </c>
      <c r="AA132" s="24"/>
      <c r="AB132" s="24">
        <v>3</v>
      </c>
      <c r="AC132" s="23">
        <v>1.1829240000000001</v>
      </c>
    </row>
    <row r="133" spans="25:29" x14ac:dyDescent="0.25">
      <c r="Y133" s="24" t="s">
        <v>185</v>
      </c>
      <c r="Z133" s="24" t="s">
        <v>51</v>
      </c>
      <c r="AA133" s="24"/>
      <c r="AB133" s="24">
        <v>5</v>
      </c>
      <c r="AC133" s="23">
        <v>3.9715389999999999</v>
      </c>
    </row>
    <row r="134" spans="25:29" x14ac:dyDescent="0.25">
      <c r="Y134" s="24" t="s">
        <v>185</v>
      </c>
      <c r="Z134" s="24" t="s">
        <v>51</v>
      </c>
      <c r="AA134" s="24"/>
      <c r="AB134" s="24">
        <v>6</v>
      </c>
      <c r="AC134" s="23">
        <v>4.5262950000000002</v>
      </c>
    </row>
    <row r="135" spans="25:29" x14ac:dyDescent="0.25">
      <c r="Y135" s="24" t="s">
        <v>185</v>
      </c>
      <c r="Z135" s="24" t="s">
        <v>51</v>
      </c>
      <c r="AA135" s="24"/>
      <c r="AB135" s="24">
        <v>7</v>
      </c>
      <c r="AC135" s="23">
        <v>2.5567920000000002</v>
      </c>
    </row>
    <row r="136" spans="25:29" x14ac:dyDescent="0.25">
      <c r="Y136" s="24" t="s">
        <v>185</v>
      </c>
      <c r="Z136" s="24" t="s">
        <v>51</v>
      </c>
      <c r="AA136" s="24"/>
      <c r="AB136" s="24">
        <v>8</v>
      </c>
      <c r="AC136" s="23">
        <v>222.227476</v>
      </c>
    </row>
    <row r="137" spans="25:29" x14ac:dyDescent="0.25">
      <c r="Y137" s="24" t="s">
        <v>185</v>
      </c>
      <c r="Z137" s="24" t="s">
        <v>51</v>
      </c>
      <c r="AA137" s="24"/>
      <c r="AB137" s="24">
        <v>9</v>
      </c>
      <c r="AC137" s="23">
        <v>212.83301499999999</v>
      </c>
    </row>
    <row r="138" spans="25:29" x14ac:dyDescent="0.25">
      <c r="Z138" s="24"/>
      <c r="AA138" s="24"/>
    </row>
    <row r="139" spans="25:29" x14ac:dyDescent="0.25">
      <c r="Z139" s="24"/>
      <c r="AA139" s="24"/>
    </row>
    <row r="140" spans="25:29" x14ac:dyDescent="0.25">
      <c r="Z140" s="24"/>
      <c r="AA140" s="24"/>
    </row>
    <row r="141" spans="25:29" x14ac:dyDescent="0.25">
      <c r="Z141" s="24"/>
      <c r="AA141" s="24"/>
    </row>
    <row r="142" spans="25:29" x14ac:dyDescent="0.25">
      <c r="Z142" s="24"/>
      <c r="AA142" s="24"/>
    </row>
    <row r="143" spans="25:29" x14ac:dyDescent="0.25">
      <c r="Z143" s="24"/>
      <c r="AA143" s="24"/>
    </row>
    <row r="144" spans="25:29" x14ac:dyDescent="0.25">
      <c r="Z144" s="24"/>
      <c r="AA144" s="24"/>
    </row>
    <row r="145" spans="26:27" x14ac:dyDescent="0.25">
      <c r="Z145" s="24"/>
      <c r="AA145" s="24"/>
    </row>
    <row r="146" spans="26:27" x14ac:dyDescent="0.25">
      <c r="Z146" s="24"/>
      <c r="AA146" s="24"/>
    </row>
    <row r="147" spans="26:27" x14ac:dyDescent="0.25">
      <c r="Z147" s="24"/>
      <c r="AA147" s="24"/>
    </row>
    <row r="148" spans="26:27" x14ac:dyDescent="0.25">
      <c r="Z148" s="24"/>
      <c r="AA148" s="24"/>
    </row>
    <row r="149" spans="26:27" x14ac:dyDescent="0.25">
      <c r="Z149" s="24"/>
      <c r="AA149" s="24"/>
    </row>
    <row r="150" spans="26:27" x14ac:dyDescent="0.25">
      <c r="Z150" s="24"/>
      <c r="AA150" s="24"/>
    </row>
    <row r="151" spans="26:27" x14ac:dyDescent="0.25">
      <c r="Z151" s="24"/>
      <c r="AA151" s="24"/>
    </row>
    <row r="152" spans="26:27" x14ac:dyDescent="0.25">
      <c r="Z152" s="24"/>
      <c r="AA152" s="24"/>
    </row>
    <row r="153" spans="26:27" x14ac:dyDescent="0.25">
      <c r="Z153" s="24"/>
      <c r="AA153" s="24"/>
    </row>
    <row r="154" spans="26:27" x14ac:dyDescent="0.25">
      <c r="Z154" s="24"/>
      <c r="AA154" s="24"/>
    </row>
    <row r="155" spans="26:27" x14ac:dyDescent="0.25">
      <c r="Z155" s="24"/>
      <c r="AA155" s="24"/>
    </row>
    <row r="156" spans="26:27" x14ac:dyDescent="0.25">
      <c r="Z156" s="24"/>
      <c r="AA156" s="24"/>
    </row>
    <row r="157" spans="26:27" x14ac:dyDescent="0.25">
      <c r="Z157" s="24"/>
      <c r="AA157" s="24"/>
    </row>
    <row r="158" spans="26:27" x14ac:dyDescent="0.25">
      <c r="Z158" s="24"/>
      <c r="AA158" s="24"/>
    </row>
    <row r="159" spans="26:27" x14ac:dyDescent="0.25">
      <c r="Z159" s="24"/>
      <c r="AA159" s="24"/>
    </row>
    <row r="160" spans="26:27" x14ac:dyDescent="0.25">
      <c r="Z160" s="24"/>
      <c r="AA160" s="24"/>
    </row>
    <row r="161" spans="26:27" x14ac:dyDescent="0.25">
      <c r="Z161" s="24"/>
      <c r="AA161" s="24"/>
    </row>
  </sheetData>
  <mergeCells count="1">
    <mergeCell ref="H3:J3"/>
  </mergeCells>
  <pageMargins left="0.7" right="0.7" top="0.75" bottom="0.75" header="0.3" footer="0.3"/>
  <pageSetup orientation="portrait" r:id="rId1"/>
  <ignoredErrors>
    <ignoredError sqref="N8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3"/>
  <sheetViews>
    <sheetView workbookViewId="0">
      <selection activeCell="J138" sqref="J138"/>
    </sheetView>
  </sheetViews>
  <sheetFormatPr defaultColWidth="9.109375" defaultRowHeight="12" x14ac:dyDescent="0.25"/>
  <cols>
    <col min="1" max="3" width="9.109375" style="23"/>
    <col min="4" max="5" width="9.109375" style="24"/>
    <col min="6" max="6" width="9.109375" style="23"/>
    <col min="7" max="7" width="9.88671875" style="23" customWidth="1"/>
    <col min="8" max="16384" width="9.109375" style="23"/>
  </cols>
  <sheetData>
    <row r="2" spans="2:6" x14ac:dyDescent="0.25">
      <c r="B2" s="68" t="s">
        <v>282</v>
      </c>
    </row>
    <row r="3" spans="2:6" x14ac:dyDescent="0.25">
      <c r="B3" s="32" t="s">
        <v>283</v>
      </c>
    </row>
    <row r="5" spans="2:6" x14ac:dyDescent="0.25">
      <c r="B5" s="28" t="s">
        <v>195</v>
      </c>
      <c r="C5" s="28" t="s">
        <v>60</v>
      </c>
      <c r="D5" s="28" t="s">
        <v>43</v>
      </c>
      <c r="E5" s="28" t="s">
        <v>153</v>
      </c>
      <c r="F5" s="28" t="s">
        <v>252</v>
      </c>
    </row>
    <row r="6" spans="2:6" x14ac:dyDescent="0.25">
      <c r="B6" s="23" t="s">
        <v>190</v>
      </c>
      <c r="C6" s="23" t="s">
        <v>61</v>
      </c>
      <c r="D6" s="24" t="s">
        <v>52</v>
      </c>
      <c r="E6" s="24">
        <v>1</v>
      </c>
      <c r="F6" s="23">
        <v>12.047283999999999</v>
      </c>
    </row>
    <row r="7" spans="2:6" x14ac:dyDescent="0.25">
      <c r="B7" s="23" t="s">
        <v>190</v>
      </c>
      <c r="C7" s="23" t="s">
        <v>61</v>
      </c>
      <c r="D7" s="24" t="s">
        <v>52</v>
      </c>
      <c r="E7" s="24">
        <v>2</v>
      </c>
      <c r="F7" s="23">
        <v>5.3057249999999998</v>
      </c>
    </row>
    <row r="8" spans="2:6" x14ac:dyDescent="0.25">
      <c r="B8" s="23" t="s">
        <v>190</v>
      </c>
      <c r="C8" s="23" t="s">
        <v>61</v>
      </c>
      <c r="D8" s="24" t="s">
        <v>52</v>
      </c>
      <c r="E8" s="24">
        <v>4</v>
      </c>
      <c r="F8" s="23">
        <v>2.8885000000000001E-2</v>
      </c>
    </row>
    <row r="9" spans="2:6" x14ac:dyDescent="0.25">
      <c r="B9" s="23" t="s">
        <v>190</v>
      </c>
      <c r="C9" s="23" t="s">
        <v>61</v>
      </c>
      <c r="D9" s="24" t="s">
        <v>52</v>
      </c>
      <c r="E9" s="24">
        <v>5</v>
      </c>
      <c r="F9" s="23">
        <v>0.665856</v>
      </c>
    </row>
    <row r="10" spans="2:6" x14ac:dyDescent="0.25">
      <c r="B10" s="23" t="s">
        <v>190</v>
      </c>
      <c r="C10" s="23" t="s">
        <v>61</v>
      </c>
      <c r="D10" s="24" t="s">
        <v>52</v>
      </c>
      <c r="E10" s="24">
        <v>6</v>
      </c>
      <c r="F10" s="23">
        <v>2.916207</v>
      </c>
    </row>
    <row r="11" spans="2:6" x14ac:dyDescent="0.25">
      <c r="B11" s="23" t="s">
        <v>190</v>
      </c>
      <c r="C11" s="23" t="s">
        <v>61</v>
      </c>
      <c r="D11" s="24" t="s">
        <v>52</v>
      </c>
      <c r="E11" s="24">
        <v>7</v>
      </c>
      <c r="F11" s="23">
        <v>0.65468999999999999</v>
      </c>
    </row>
    <row r="12" spans="2:6" x14ac:dyDescent="0.25">
      <c r="B12" s="23" t="s">
        <v>190</v>
      </c>
      <c r="C12" s="23" t="s">
        <v>61</v>
      </c>
      <c r="D12" s="24" t="s">
        <v>52</v>
      </c>
      <c r="E12" s="24">
        <v>8</v>
      </c>
      <c r="F12" s="23">
        <v>13.167223</v>
      </c>
    </row>
    <row r="13" spans="2:6" x14ac:dyDescent="0.25">
      <c r="B13" s="23" t="s">
        <v>190</v>
      </c>
      <c r="C13" s="23" t="s">
        <v>61</v>
      </c>
      <c r="D13" s="24" t="s">
        <v>52</v>
      </c>
      <c r="E13" s="24">
        <v>9</v>
      </c>
      <c r="F13" s="23">
        <v>14.026781</v>
      </c>
    </row>
    <row r="14" spans="2:6" x14ac:dyDescent="0.25">
      <c r="B14" s="23" t="s">
        <v>190</v>
      </c>
      <c r="C14" s="23" t="s">
        <v>61</v>
      </c>
      <c r="D14" s="24" t="s">
        <v>48</v>
      </c>
      <c r="E14" s="24">
        <v>1</v>
      </c>
      <c r="F14" s="23">
        <v>6.2493550000000004</v>
      </c>
    </row>
    <row r="15" spans="2:6" x14ac:dyDescent="0.25">
      <c r="B15" s="23" t="s">
        <v>190</v>
      </c>
      <c r="C15" s="23" t="s">
        <v>61</v>
      </c>
      <c r="D15" s="24" t="s">
        <v>48</v>
      </c>
      <c r="E15" s="24">
        <v>5</v>
      </c>
      <c r="F15" s="23">
        <v>7.4581679999999997</v>
      </c>
    </row>
    <row r="16" spans="2:6" x14ac:dyDescent="0.25">
      <c r="B16" s="23" t="s">
        <v>190</v>
      </c>
      <c r="C16" s="23" t="s">
        <v>61</v>
      </c>
      <c r="D16" s="24" t="s">
        <v>48</v>
      </c>
      <c r="E16" s="24">
        <v>6</v>
      </c>
      <c r="F16" s="23">
        <v>18.489941999999999</v>
      </c>
    </row>
    <row r="17" spans="2:6" x14ac:dyDescent="0.25">
      <c r="B17" s="23" t="s">
        <v>190</v>
      </c>
      <c r="C17" s="23" t="s">
        <v>61</v>
      </c>
      <c r="D17" s="24" t="s">
        <v>48</v>
      </c>
      <c r="E17" s="24">
        <v>7</v>
      </c>
      <c r="F17" s="23">
        <v>10.402748000000001</v>
      </c>
    </row>
    <row r="18" spans="2:6" x14ac:dyDescent="0.25">
      <c r="B18" s="23" t="s">
        <v>190</v>
      </c>
      <c r="C18" s="23" t="s">
        <v>61</v>
      </c>
      <c r="D18" s="24" t="s">
        <v>48</v>
      </c>
      <c r="E18" s="24">
        <v>8</v>
      </c>
      <c r="F18" s="23">
        <v>85.073239999999998</v>
      </c>
    </row>
    <row r="19" spans="2:6" x14ac:dyDescent="0.25">
      <c r="B19" s="23" t="s">
        <v>190</v>
      </c>
      <c r="C19" s="23" t="s">
        <v>61</v>
      </c>
      <c r="D19" s="24" t="s">
        <v>48</v>
      </c>
      <c r="E19" s="24">
        <v>9</v>
      </c>
      <c r="F19" s="23">
        <v>2.1694420000000001</v>
      </c>
    </row>
    <row r="20" spans="2:6" x14ac:dyDescent="0.25">
      <c r="B20" s="23" t="s">
        <v>190</v>
      </c>
      <c r="C20" s="23" t="s">
        <v>61</v>
      </c>
      <c r="D20" s="24" t="s">
        <v>49</v>
      </c>
      <c r="E20" s="24">
        <v>2</v>
      </c>
      <c r="F20" s="23">
        <v>0.15704199999999999</v>
      </c>
    </row>
    <row r="21" spans="2:6" x14ac:dyDescent="0.25">
      <c r="B21" s="23" t="s">
        <v>190</v>
      </c>
      <c r="C21" s="23" t="s">
        <v>61</v>
      </c>
      <c r="D21" s="24" t="s">
        <v>49</v>
      </c>
      <c r="E21" s="24">
        <v>3</v>
      </c>
      <c r="F21" s="23">
        <v>1.5152000000000001E-2</v>
      </c>
    </row>
    <row r="22" spans="2:6" x14ac:dyDescent="0.25">
      <c r="B22" s="23" t="s">
        <v>190</v>
      </c>
      <c r="C22" s="23" t="s">
        <v>61</v>
      </c>
      <c r="D22" s="24" t="s">
        <v>49</v>
      </c>
      <c r="E22" s="24">
        <v>4</v>
      </c>
      <c r="F22" s="23">
        <v>1.186202</v>
      </c>
    </row>
    <row r="23" spans="2:6" x14ac:dyDescent="0.25">
      <c r="B23" s="23" t="s">
        <v>190</v>
      </c>
      <c r="C23" s="23" t="s">
        <v>61</v>
      </c>
      <c r="D23" s="24" t="s">
        <v>49</v>
      </c>
      <c r="E23" s="24">
        <v>6</v>
      </c>
      <c r="F23" s="23">
        <v>3.4354990000000001</v>
      </c>
    </row>
    <row r="24" spans="2:6" x14ac:dyDescent="0.25">
      <c r="B24" s="23" t="s">
        <v>190</v>
      </c>
      <c r="C24" s="23" t="s">
        <v>61</v>
      </c>
      <c r="D24" s="24" t="s">
        <v>49</v>
      </c>
      <c r="E24" s="24">
        <v>7</v>
      </c>
      <c r="F24" s="23">
        <v>0.11368</v>
      </c>
    </row>
    <row r="25" spans="2:6" x14ac:dyDescent="0.25">
      <c r="B25" s="23" t="s">
        <v>190</v>
      </c>
      <c r="C25" s="23" t="s">
        <v>61</v>
      </c>
      <c r="D25" s="24" t="s">
        <v>49</v>
      </c>
      <c r="E25" s="24">
        <v>8</v>
      </c>
      <c r="F25" s="23">
        <v>24.54175</v>
      </c>
    </row>
    <row r="26" spans="2:6" x14ac:dyDescent="0.25">
      <c r="B26" s="23" t="s">
        <v>190</v>
      </c>
      <c r="C26" s="23" t="s">
        <v>61</v>
      </c>
      <c r="D26" s="24" t="s">
        <v>50</v>
      </c>
      <c r="E26" s="24">
        <v>6</v>
      </c>
      <c r="F26" s="23">
        <v>0.51891200000000004</v>
      </c>
    </row>
    <row r="27" spans="2:6" x14ac:dyDescent="0.25">
      <c r="B27" s="23" t="s">
        <v>190</v>
      </c>
      <c r="C27" s="23" t="s">
        <v>61</v>
      </c>
      <c r="D27" s="24" t="s">
        <v>50</v>
      </c>
      <c r="E27" s="24">
        <v>8</v>
      </c>
      <c r="F27" s="23">
        <v>0.39344400000000002</v>
      </c>
    </row>
    <row r="28" spans="2:6" x14ac:dyDescent="0.25">
      <c r="B28" s="23" t="s">
        <v>190</v>
      </c>
      <c r="C28" s="23" t="s">
        <v>61</v>
      </c>
      <c r="D28" s="24" t="s">
        <v>51</v>
      </c>
      <c r="E28" s="24">
        <v>1</v>
      </c>
      <c r="F28" s="23">
        <v>2.757361</v>
      </c>
    </row>
    <row r="29" spans="2:6" x14ac:dyDescent="0.25">
      <c r="B29" s="23" t="s">
        <v>190</v>
      </c>
      <c r="C29" s="23" t="s">
        <v>61</v>
      </c>
      <c r="D29" s="24" t="s">
        <v>51</v>
      </c>
      <c r="E29" s="24">
        <v>8</v>
      </c>
      <c r="F29" s="23">
        <v>0.14744599999999999</v>
      </c>
    </row>
    <row r="30" spans="2:6" x14ac:dyDescent="0.25">
      <c r="B30" s="23" t="s">
        <v>190</v>
      </c>
      <c r="C30" s="23" t="s">
        <v>62</v>
      </c>
      <c r="D30" s="24" t="s">
        <v>52</v>
      </c>
      <c r="E30" s="24">
        <v>1</v>
      </c>
      <c r="F30" s="23">
        <v>154.819557</v>
      </c>
    </row>
    <row r="31" spans="2:6" x14ac:dyDescent="0.25">
      <c r="B31" s="23" t="s">
        <v>190</v>
      </c>
      <c r="C31" s="23" t="s">
        <v>62</v>
      </c>
      <c r="D31" s="24" t="s">
        <v>52</v>
      </c>
      <c r="E31" s="24">
        <v>2</v>
      </c>
      <c r="F31" s="23">
        <v>314.275935</v>
      </c>
    </row>
    <row r="32" spans="2:6" x14ac:dyDescent="0.25">
      <c r="B32" s="23" t="s">
        <v>190</v>
      </c>
      <c r="C32" s="23" t="s">
        <v>62</v>
      </c>
      <c r="D32" s="24" t="s">
        <v>52</v>
      </c>
      <c r="E32" s="24">
        <v>3</v>
      </c>
      <c r="F32" s="23">
        <v>36.964928</v>
      </c>
    </row>
    <row r="33" spans="2:6" x14ac:dyDescent="0.25">
      <c r="B33" s="23" t="s">
        <v>190</v>
      </c>
      <c r="C33" s="23" t="s">
        <v>62</v>
      </c>
      <c r="D33" s="24" t="s">
        <v>52</v>
      </c>
      <c r="E33" s="24">
        <v>4</v>
      </c>
      <c r="F33" s="23">
        <v>65.258033999999995</v>
      </c>
    </row>
    <row r="34" spans="2:6" x14ac:dyDescent="0.25">
      <c r="B34" s="23" t="s">
        <v>190</v>
      </c>
      <c r="C34" s="23" t="s">
        <v>62</v>
      </c>
      <c r="D34" s="24" t="s">
        <v>52</v>
      </c>
      <c r="E34" s="24">
        <v>5</v>
      </c>
      <c r="F34" s="23">
        <v>503.54810400000002</v>
      </c>
    </row>
    <row r="35" spans="2:6" x14ac:dyDescent="0.25">
      <c r="B35" s="23" t="s">
        <v>190</v>
      </c>
      <c r="C35" s="23" t="s">
        <v>62</v>
      </c>
      <c r="D35" s="24" t="s">
        <v>52</v>
      </c>
      <c r="E35" s="24">
        <v>6</v>
      </c>
      <c r="F35" s="23">
        <v>699.25428399999998</v>
      </c>
    </row>
    <row r="36" spans="2:6" x14ac:dyDescent="0.25">
      <c r="B36" s="23" t="s">
        <v>190</v>
      </c>
      <c r="C36" s="23" t="s">
        <v>62</v>
      </c>
      <c r="D36" s="24" t="s">
        <v>52</v>
      </c>
      <c r="E36" s="24">
        <v>7</v>
      </c>
      <c r="F36" s="23">
        <v>782.76390900000001</v>
      </c>
    </row>
    <row r="37" spans="2:6" x14ac:dyDescent="0.25">
      <c r="B37" s="23" t="s">
        <v>190</v>
      </c>
      <c r="C37" s="23" t="s">
        <v>62</v>
      </c>
      <c r="D37" s="24" t="s">
        <v>52</v>
      </c>
      <c r="E37" s="24">
        <v>8</v>
      </c>
      <c r="F37" s="23">
        <v>4859.3617180000001</v>
      </c>
    </row>
    <row r="38" spans="2:6" x14ac:dyDescent="0.25">
      <c r="B38" s="23" t="s">
        <v>190</v>
      </c>
      <c r="C38" s="23" t="s">
        <v>62</v>
      </c>
      <c r="D38" s="24" t="s">
        <v>52</v>
      </c>
      <c r="E38" s="24">
        <v>9</v>
      </c>
      <c r="F38" s="23">
        <v>1088.684287</v>
      </c>
    </row>
    <row r="39" spans="2:6" x14ac:dyDescent="0.25">
      <c r="B39" s="23" t="s">
        <v>190</v>
      </c>
      <c r="C39" s="23" t="s">
        <v>62</v>
      </c>
      <c r="D39" s="24" t="s">
        <v>48</v>
      </c>
      <c r="E39" s="24">
        <v>1</v>
      </c>
      <c r="F39" s="23">
        <v>0.128224</v>
      </c>
    </row>
    <row r="40" spans="2:6" x14ac:dyDescent="0.25">
      <c r="B40" s="23" t="s">
        <v>190</v>
      </c>
      <c r="C40" s="23" t="s">
        <v>62</v>
      </c>
      <c r="D40" s="24" t="s">
        <v>48</v>
      </c>
      <c r="E40" s="24">
        <v>2</v>
      </c>
      <c r="F40" s="23">
        <v>6.9343000000000002E-2</v>
      </c>
    </row>
    <row r="41" spans="2:6" x14ac:dyDescent="0.25">
      <c r="B41" s="23" t="s">
        <v>190</v>
      </c>
      <c r="C41" s="23" t="s">
        <v>62</v>
      </c>
      <c r="D41" s="24" t="s">
        <v>48</v>
      </c>
      <c r="E41" s="24">
        <v>5</v>
      </c>
      <c r="F41" s="23">
        <v>2.0907689999999999</v>
      </c>
    </row>
    <row r="42" spans="2:6" x14ac:dyDescent="0.25">
      <c r="B42" s="23" t="s">
        <v>190</v>
      </c>
      <c r="C42" s="23" t="s">
        <v>62</v>
      </c>
      <c r="D42" s="24" t="s">
        <v>48</v>
      </c>
      <c r="E42" s="24">
        <v>6</v>
      </c>
      <c r="F42" s="23">
        <v>0.602155</v>
      </c>
    </row>
    <row r="43" spans="2:6" x14ac:dyDescent="0.25">
      <c r="B43" s="23" t="s">
        <v>190</v>
      </c>
      <c r="C43" s="23" t="s">
        <v>62</v>
      </c>
      <c r="D43" s="24" t="s">
        <v>48</v>
      </c>
      <c r="E43" s="24">
        <v>7</v>
      </c>
      <c r="F43" s="23">
        <v>0.42105300000000001</v>
      </c>
    </row>
    <row r="44" spans="2:6" x14ac:dyDescent="0.25">
      <c r="B44" s="23" t="s">
        <v>190</v>
      </c>
      <c r="C44" s="23" t="s">
        <v>62</v>
      </c>
      <c r="D44" s="24" t="s">
        <v>48</v>
      </c>
      <c r="E44" s="24">
        <v>8</v>
      </c>
      <c r="F44" s="23">
        <v>2.6676069999999998</v>
      </c>
    </row>
    <row r="45" spans="2:6" x14ac:dyDescent="0.25">
      <c r="B45" s="23" t="s">
        <v>190</v>
      </c>
      <c r="C45" s="23" t="s">
        <v>62</v>
      </c>
      <c r="D45" s="24" t="s">
        <v>49</v>
      </c>
      <c r="E45" s="24">
        <v>2</v>
      </c>
      <c r="F45" s="23">
        <v>0.50427</v>
      </c>
    </row>
    <row r="46" spans="2:6" x14ac:dyDescent="0.25">
      <c r="B46" s="23" t="s">
        <v>190</v>
      </c>
      <c r="C46" s="23" t="s">
        <v>62</v>
      </c>
      <c r="D46" s="24" t="s">
        <v>49</v>
      </c>
      <c r="E46" s="24">
        <v>5</v>
      </c>
      <c r="F46" s="23">
        <v>6.8380000000000003E-3</v>
      </c>
    </row>
    <row r="47" spans="2:6" x14ac:dyDescent="0.25">
      <c r="B47" s="23" t="s">
        <v>190</v>
      </c>
      <c r="C47" s="23" t="s">
        <v>62</v>
      </c>
      <c r="D47" s="24" t="s">
        <v>49</v>
      </c>
      <c r="E47" s="24">
        <v>7</v>
      </c>
      <c r="F47" s="23">
        <v>3.853351</v>
      </c>
    </row>
    <row r="48" spans="2:6" x14ac:dyDescent="0.25">
      <c r="B48" s="23" t="s">
        <v>190</v>
      </c>
      <c r="C48" s="23" t="s">
        <v>62</v>
      </c>
      <c r="D48" s="24" t="s">
        <v>49</v>
      </c>
      <c r="E48" s="24">
        <v>8</v>
      </c>
      <c r="F48" s="23">
        <v>0.18219399999999999</v>
      </c>
    </row>
    <row r="49" spans="2:6" x14ac:dyDescent="0.25">
      <c r="B49" s="23" t="s">
        <v>190</v>
      </c>
      <c r="C49" s="23" t="s">
        <v>62</v>
      </c>
      <c r="D49" s="24" t="s">
        <v>50</v>
      </c>
      <c r="E49" s="24">
        <v>8</v>
      </c>
      <c r="F49" s="23">
        <v>3.5199999999999999E-4</v>
      </c>
    </row>
    <row r="50" spans="2:6" x14ac:dyDescent="0.25">
      <c r="B50" s="23" t="s">
        <v>190</v>
      </c>
      <c r="C50" s="23" t="s">
        <v>67</v>
      </c>
      <c r="D50" s="24" t="s">
        <v>52</v>
      </c>
      <c r="E50" s="24">
        <v>1</v>
      </c>
      <c r="F50" s="23">
        <v>118.39289599999999</v>
      </c>
    </row>
    <row r="51" spans="2:6" x14ac:dyDescent="0.25">
      <c r="B51" s="23" t="s">
        <v>190</v>
      </c>
      <c r="C51" s="23" t="s">
        <v>67</v>
      </c>
      <c r="D51" s="24" t="s">
        <v>52</v>
      </c>
      <c r="E51" s="24">
        <v>2</v>
      </c>
      <c r="F51" s="23">
        <v>29.996708999999999</v>
      </c>
    </row>
    <row r="52" spans="2:6" x14ac:dyDescent="0.25">
      <c r="B52" s="23" t="s">
        <v>190</v>
      </c>
      <c r="C52" s="23" t="s">
        <v>67</v>
      </c>
      <c r="D52" s="24" t="s">
        <v>52</v>
      </c>
      <c r="E52" s="24">
        <v>3</v>
      </c>
      <c r="F52" s="23">
        <v>7.3682610000000004</v>
      </c>
    </row>
    <row r="53" spans="2:6" x14ac:dyDescent="0.25">
      <c r="B53" s="23" t="s">
        <v>190</v>
      </c>
      <c r="C53" s="23" t="s">
        <v>67</v>
      </c>
      <c r="D53" s="24" t="s">
        <v>52</v>
      </c>
      <c r="E53" s="24">
        <v>5</v>
      </c>
      <c r="F53" s="23">
        <v>0.53427500000000006</v>
      </c>
    </row>
    <row r="54" spans="2:6" x14ac:dyDescent="0.25">
      <c r="B54" s="23" t="s">
        <v>190</v>
      </c>
      <c r="C54" s="23" t="s">
        <v>67</v>
      </c>
      <c r="D54" s="24" t="s">
        <v>52</v>
      </c>
      <c r="E54" s="24">
        <v>6</v>
      </c>
      <c r="F54" s="23">
        <v>35.192360999999998</v>
      </c>
    </row>
    <row r="55" spans="2:6" x14ac:dyDescent="0.25">
      <c r="B55" s="23" t="s">
        <v>190</v>
      </c>
      <c r="C55" s="23" t="s">
        <v>67</v>
      </c>
      <c r="D55" s="24" t="s">
        <v>52</v>
      </c>
      <c r="E55" s="24">
        <v>7</v>
      </c>
      <c r="F55" s="23">
        <v>64.621820999999997</v>
      </c>
    </row>
    <row r="56" spans="2:6" x14ac:dyDescent="0.25">
      <c r="B56" s="23" t="s">
        <v>190</v>
      </c>
      <c r="C56" s="23" t="s">
        <v>67</v>
      </c>
      <c r="D56" s="24" t="s">
        <v>52</v>
      </c>
      <c r="E56" s="24">
        <v>8</v>
      </c>
      <c r="F56" s="23">
        <v>1981.5656959999999</v>
      </c>
    </row>
    <row r="57" spans="2:6" x14ac:dyDescent="0.25">
      <c r="B57" s="23" t="s">
        <v>190</v>
      </c>
      <c r="C57" s="23" t="s">
        <v>67</v>
      </c>
      <c r="D57" s="24" t="s">
        <v>52</v>
      </c>
      <c r="E57" s="24">
        <v>9</v>
      </c>
      <c r="F57" s="23">
        <v>631.33287800000005</v>
      </c>
    </row>
    <row r="58" spans="2:6" x14ac:dyDescent="0.25">
      <c r="B58" s="23" t="s">
        <v>190</v>
      </c>
      <c r="C58" s="23" t="s">
        <v>67</v>
      </c>
      <c r="D58" s="24" t="s">
        <v>48</v>
      </c>
      <c r="E58" s="24">
        <v>1</v>
      </c>
      <c r="F58" s="23">
        <v>14.725206</v>
      </c>
    </row>
    <row r="59" spans="2:6" x14ac:dyDescent="0.25">
      <c r="B59" s="23" t="s">
        <v>190</v>
      </c>
      <c r="C59" s="23" t="s">
        <v>67</v>
      </c>
      <c r="D59" s="24" t="s">
        <v>48</v>
      </c>
      <c r="E59" s="24">
        <v>2</v>
      </c>
      <c r="F59" s="23">
        <v>7.3712</v>
      </c>
    </row>
    <row r="60" spans="2:6" x14ac:dyDescent="0.25">
      <c r="B60" s="23" t="s">
        <v>190</v>
      </c>
      <c r="C60" s="23" t="s">
        <v>67</v>
      </c>
      <c r="D60" s="24" t="s">
        <v>48</v>
      </c>
      <c r="E60" s="24">
        <v>8</v>
      </c>
      <c r="F60" s="23">
        <v>0.74312999999999996</v>
      </c>
    </row>
    <row r="61" spans="2:6" x14ac:dyDescent="0.25">
      <c r="B61" s="23" t="s">
        <v>190</v>
      </c>
      <c r="C61" s="23" t="s">
        <v>67</v>
      </c>
      <c r="D61" s="24" t="s">
        <v>49</v>
      </c>
      <c r="E61" s="24">
        <v>1</v>
      </c>
      <c r="F61" s="23">
        <v>64.352953999999997</v>
      </c>
    </row>
    <row r="62" spans="2:6" x14ac:dyDescent="0.25">
      <c r="B62" s="23" t="s">
        <v>190</v>
      </c>
      <c r="C62" s="23" t="s">
        <v>67</v>
      </c>
      <c r="D62" s="24" t="s">
        <v>49</v>
      </c>
      <c r="E62" s="24">
        <v>2</v>
      </c>
      <c r="F62" s="23">
        <v>1.0541259999999999</v>
      </c>
    </row>
    <row r="63" spans="2:6" x14ac:dyDescent="0.25">
      <c r="B63" s="23" t="s">
        <v>190</v>
      </c>
      <c r="C63" s="23" t="s">
        <v>67</v>
      </c>
      <c r="D63" s="24" t="s">
        <v>49</v>
      </c>
      <c r="E63" s="24">
        <v>8</v>
      </c>
      <c r="F63" s="23">
        <v>5.6888810000000003</v>
      </c>
    </row>
    <row r="64" spans="2:6" x14ac:dyDescent="0.25">
      <c r="B64" s="23" t="s">
        <v>190</v>
      </c>
      <c r="C64" s="23" t="s">
        <v>67</v>
      </c>
      <c r="D64" s="24" t="s">
        <v>50</v>
      </c>
      <c r="E64" s="24">
        <v>1</v>
      </c>
      <c r="F64" s="23">
        <v>1.7638590000000001</v>
      </c>
    </row>
    <row r="65" spans="2:7" x14ac:dyDescent="0.25">
      <c r="B65" s="23" t="s">
        <v>190</v>
      </c>
      <c r="C65" s="23" t="s">
        <v>67</v>
      </c>
      <c r="D65" s="24" t="s">
        <v>50</v>
      </c>
      <c r="E65" s="24">
        <v>8</v>
      </c>
      <c r="F65" s="23">
        <v>0.36874699999999999</v>
      </c>
    </row>
    <row r="66" spans="2:7" x14ac:dyDescent="0.25">
      <c r="B66" s="23" t="s">
        <v>190</v>
      </c>
      <c r="C66" s="23" t="s">
        <v>67</v>
      </c>
      <c r="D66" s="24" t="s">
        <v>51</v>
      </c>
      <c r="E66" s="24">
        <v>1</v>
      </c>
      <c r="F66" s="23">
        <v>44.518405999999999</v>
      </c>
      <c r="G66" s="163" t="s">
        <v>284</v>
      </c>
    </row>
    <row r="67" spans="2:7" x14ac:dyDescent="0.25">
      <c r="B67" s="31" t="s">
        <v>190</v>
      </c>
      <c r="C67" s="31" t="s">
        <v>67</v>
      </c>
      <c r="D67" s="98" t="s">
        <v>51</v>
      </c>
      <c r="E67" s="98">
        <v>8</v>
      </c>
      <c r="F67" s="31">
        <v>9.7657999999999995E-2</v>
      </c>
      <c r="G67" s="162">
        <f>SUM(F6:F67)</f>
        <v>11737.068009999997</v>
      </c>
    </row>
    <row r="68" spans="2:7" x14ac:dyDescent="0.25">
      <c r="B68" s="23" t="s">
        <v>192</v>
      </c>
      <c r="C68" s="23" t="s">
        <v>61</v>
      </c>
      <c r="D68" s="24" t="s">
        <v>52</v>
      </c>
      <c r="E68" s="24">
        <v>1</v>
      </c>
      <c r="F68" s="23">
        <v>0.27965600000000002</v>
      </c>
    </row>
    <row r="69" spans="2:7" x14ac:dyDescent="0.25">
      <c r="B69" s="23" t="s">
        <v>192</v>
      </c>
      <c r="C69" s="23" t="s">
        <v>61</v>
      </c>
      <c r="D69" s="24" t="s">
        <v>52</v>
      </c>
      <c r="E69" s="24">
        <v>4</v>
      </c>
      <c r="F69" s="23">
        <v>5.7234790000000002</v>
      </c>
    </row>
    <row r="70" spans="2:7" x14ac:dyDescent="0.25">
      <c r="B70" s="23" t="s">
        <v>192</v>
      </c>
      <c r="C70" s="23" t="s">
        <v>61</v>
      </c>
      <c r="D70" s="24" t="s">
        <v>52</v>
      </c>
      <c r="E70" s="24">
        <v>5</v>
      </c>
      <c r="F70" s="23">
        <v>6.640409</v>
      </c>
    </row>
    <row r="71" spans="2:7" x14ac:dyDescent="0.25">
      <c r="B71" s="23" t="s">
        <v>192</v>
      </c>
      <c r="C71" s="23" t="s">
        <v>61</v>
      </c>
      <c r="D71" s="24" t="s">
        <v>52</v>
      </c>
      <c r="E71" s="24">
        <v>6</v>
      </c>
      <c r="F71" s="23">
        <v>9.4730519999999991</v>
      </c>
    </row>
    <row r="72" spans="2:7" x14ac:dyDescent="0.25">
      <c r="B72" s="23" t="s">
        <v>192</v>
      </c>
      <c r="C72" s="23" t="s">
        <v>61</v>
      </c>
      <c r="D72" s="24" t="s">
        <v>52</v>
      </c>
      <c r="E72" s="24">
        <v>7</v>
      </c>
      <c r="F72" s="23">
        <v>6.8879149999999996</v>
      </c>
    </row>
    <row r="73" spans="2:7" x14ac:dyDescent="0.25">
      <c r="B73" s="23" t="s">
        <v>192</v>
      </c>
      <c r="C73" s="23" t="s">
        <v>61</v>
      </c>
      <c r="D73" s="24" t="s">
        <v>52</v>
      </c>
      <c r="E73" s="24">
        <v>8</v>
      </c>
      <c r="F73" s="23">
        <v>8.8328100000000003</v>
      </c>
    </row>
    <row r="74" spans="2:7" x14ac:dyDescent="0.25">
      <c r="B74" s="23" t="s">
        <v>192</v>
      </c>
      <c r="C74" s="23" t="s">
        <v>61</v>
      </c>
      <c r="D74" s="24" t="s">
        <v>52</v>
      </c>
      <c r="E74" s="24">
        <v>9</v>
      </c>
      <c r="F74" s="23">
        <v>2.1100000000000001E-4</v>
      </c>
    </row>
    <row r="75" spans="2:7" x14ac:dyDescent="0.25">
      <c r="B75" s="23" t="s">
        <v>192</v>
      </c>
      <c r="C75" s="23" t="s">
        <v>61</v>
      </c>
      <c r="D75" s="24" t="s">
        <v>48</v>
      </c>
      <c r="E75" s="24">
        <v>1</v>
      </c>
      <c r="F75" s="23">
        <v>0.191692</v>
      </c>
    </row>
    <row r="76" spans="2:7" x14ac:dyDescent="0.25">
      <c r="B76" s="23" t="s">
        <v>192</v>
      </c>
      <c r="C76" s="23" t="s">
        <v>61</v>
      </c>
      <c r="D76" s="24" t="s">
        <v>48</v>
      </c>
      <c r="E76" s="24">
        <v>2</v>
      </c>
      <c r="F76" s="23">
        <v>4.1399999999999998E-4</v>
      </c>
    </row>
    <row r="77" spans="2:7" x14ac:dyDescent="0.25">
      <c r="B77" s="23" t="s">
        <v>192</v>
      </c>
      <c r="C77" s="23" t="s">
        <v>61</v>
      </c>
      <c r="D77" s="24" t="s">
        <v>48</v>
      </c>
      <c r="E77" s="24">
        <v>3</v>
      </c>
      <c r="F77" s="23">
        <v>1.4040000000000001E-3</v>
      </c>
    </row>
    <row r="78" spans="2:7" x14ac:dyDescent="0.25">
      <c r="B78" s="23" t="s">
        <v>192</v>
      </c>
      <c r="C78" s="23" t="s">
        <v>61</v>
      </c>
      <c r="D78" s="24" t="s">
        <v>48</v>
      </c>
      <c r="E78" s="24">
        <v>5</v>
      </c>
      <c r="F78" s="23">
        <v>1.9910000000000001E-3</v>
      </c>
    </row>
    <row r="79" spans="2:7" x14ac:dyDescent="0.25">
      <c r="B79" s="23" t="s">
        <v>192</v>
      </c>
      <c r="C79" s="23" t="s">
        <v>61</v>
      </c>
      <c r="D79" s="24" t="s">
        <v>48</v>
      </c>
      <c r="E79" s="24">
        <v>6</v>
      </c>
      <c r="F79" s="23">
        <v>0.28365000000000001</v>
      </c>
    </row>
    <row r="80" spans="2:7" x14ac:dyDescent="0.25">
      <c r="B80" s="23" t="s">
        <v>192</v>
      </c>
      <c r="C80" s="23" t="s">
        <v>61</v>
      </c>
      <c r="D80" s="24" t="s">
        <v>48</v>
      </c>
      <c r="E80" s="24">
        <v>7</v>
      </c>
      <c r="F80" s="23">
        <v>1.3340160000000001</v>
      </c>
    </row>
    <row r="81" spans="2:6" x14ac:dyDescent="0.25">
      <c r="B81" s="23" t="s">
        <v>192</v>
      </c>
      <c r="C81" s="23" t="s">
        <v>61</v>
      </c>
      <c r="D81" s="24" t="s">
        <v>48</v>
      </c>
      <c r="E81" s="24">
        <v>8</v>
      </c>
      <c r="F81" s="23">
        <v>10.771269999999999</v>
      </c>
    </row>
    <row r="82" spans="2:6" x14ac:dyDescent="0.25">
      <c r="B82" s="23" t="s">
        <v>192</v>
      </c>
      <c r="C82" s="23" t="s">
        <v>61</v>
      </c>
      <c r="D82" s="24" t="s">
        <v>48</v>
      </c>
      <c r="E82" s="24">
        <v>9</v>
      </c>
      <c r="F82" s="23">
        <v>0.11579299999999999</v>
      </c>
    </row>
    <row r="83" spans="2:6" x14ac:dyDescent="0.25">
      <c r="B83" s="23" t="s">
        <v>192</v>
      </c>
      <c r="C83" s="23" t="s">
        <v>61</v>
      </c>
      <c r="D83" s="24" t="s">
        <v>49</v>
      </c>
      <c r="E83" s="24">
        <v>3</v>
      </c>
      <c r="F83" s="23">
        <v>0.56319300000000005</v>
      </c>
    </row>
    <row r="84" spans="2:6" x14ac:dyDescent="0.25">
      <c r="B84" s="23" t="s">
        <v>192</v>
      </c>
      <c r="C84" s="23" t="s">
        <v>61</v>
      </c>
      <c r="D84" s="24" t="s">
        <v>49</v>
      </c>
      <c r="E84" s="24">
        <v>4</v>
      </c>
      <c r="F84" s="23">
        <v>2.7626870000000001</v>
      </c>
    </row>
    <row r="85" spans="2:6" x14ac:dyDescent="0.25">
      <c r="B85" s="23" t="s">
        <v>192</v>
      </c>
      <c r="C85" s="23" t="s">
        <v>61</v>
      </c>
      <c r="D85" s="24" t="s">
        <v>49</v>
      </c>
      <c r="E85" s="24">
        <v>7</v>
      </c>
      <c r="F85" s="23">
        <v>24.941533</v>
      </c>
    </row>
    <row r="86" spans="2:6" x14ac:dyDescent="0.25">
      <c r="B86" s="23" t="s">
        <v>192</v>
      </c>
      <c r="C86" s="23" t="s">
        <v>61</v>
      </c>
      <c r="D86" s="24" t="s">
        <v>49</v>
      </c>
      <c r="E86" s="24">
        <v>8</v>
      </c>
      <c r="F86" s="23">
        <v>48.943097000000002</v>
      </c>
    </row>
    <row r="87" spans="2:6" x14ac:dyDescent="0.25">
      <c r="B87" s="23" t="s">
        <v>192</v>
      </c>
      <c r="C87" s="23" t="s">
        <v>61</v>
      </c>
      <c r="D87" s="24" t="s">
        <v>50</v>
      </c>
      <c r="E87" s="24">
        <v>1</v>
      </c>
      <c r="F87" s="23">
        <v>1.4163E-2</v>
      </c>
    </row>
    <row r="88" spans="2:6" x14ac:dyDescent="0.25">
      <c r="B88" s="23" t="s">
        <v>192</v>
      </c>
      <c r="C88" s="23" t="s">
        <v>61</v>
      </c>
      <c r="D88" s="24" t="s">
        <v>50</v>
      </c>
      <c r="E88" s="24">
        <v>8</v>
      </c>
      <c r="F88" s="23">
        <v>4.9134999999999998E-2</v>
      </c>
    </row>
    <row r="89" spans="2:6" x14ac:dyDescent="0.25">
      <c r="B89" s="23" t="s">
        <v>192</v>
      </c>
      <c r="C89" s="23" t="s">
        <v>61</v>
      </c>
      <c r="D89" s="24" t="s">
        <v>51</v>
      </c>
      <c r="E89" s="24">
        <v>8</v>
      </c>
      <c r="F89" s="23">
        <v>9.3392000000000003E-2</v>
      </c>
    </row>
    <row r="90" spans="2:6" x14ac:dyDescent="0.25">
      <c r="B90" s="23" t="s">
        <v>192</v>
      </c>
      <c r="C90" s="23" t="s">
        <v>62</v>
      </c>
      <c r="D90" s="24" t="s">
        <v>52</v>
      </c>
      <c r="E90" s="24">
        <v>1</v>
      </c>
      <c r="F90" s="23">
        <v>363.83917000000002</v>
      </c>
    </row>
    <row r="91" spans="2:6" x14ac:dyDescent="0.25">
      <c r="B91" s="23" t="s">
        <v>192</v>
      </c>
      <c r="C91" s="23" t="s">
        <v>62</v>
      </c>
      <c r="D91" s="24" t="s">
        <v>52</v>
      </c>
      <c r="E91" s="24">
        <v>2</v>
      </c>
      <c r="F91" s="23">
        <v>1255.697643</v>
      </c>
    </row>
    <row r="92" spans="2:6" x14ac:dyDescent="0.25">
      <c r="B92" s="23" t="s">
        <v>192</v>
      </c>
      <c r="C92" s="23" t="s">
        <v>62</v>
      </c>
      <c r="D92" s="24" t="s">
        <v>52</v>
      </c>
      <c r="E92" s="24">
        <v>3</v>
      </c>
      <c r="F92" s="23">
        <v>365.37032199999999</v>
      </c>
    </row>
    <row r="93" spans="2:6" x14ac:dyDescent="0.25">
      <c r="B93" s="23" t="s">
        <v>192</v>
      </c>
      <c r="C93" s="23" t="s">
        <v>62</v>
      </c>
      <c r="D93" s="24" t="s">
        <v>52</v>
      </c>
      <c r="E93" s="24">
        <v>4</v>
      </c>
      <c r="F93" s="23">
        <v>175.439763</v>
      </c>
    </row>
    <row r="94" spans="2:6" x14ac:dyDescent="0.25">
      <c r="B94" s="23" t="s">
        <v>192</v>
      </c>
      <c r="C94" s="23" t="s">
        <v>62</v>
      </c>
      <c r="D94" s="24" t="s">
        <v>52</v>
      </c>
      <c r="E94" s="24">
        <v>5</v>
      </c>
      <c r="F94" s="23">
        <v>316.47557599999999</v>
      </c>
    </row>
    <row r="95" spans="2:6" x14ac:dyDescent="0.25">
      <c r="B95" s="23" t="s">
        <v>192</v>
      </c>
      <c r="C95" s="23" t="s">
        <v>62</v>
      </c>
      <c r="D95" s="24" t="s">
        <v>52</v>
      </c>
      <c r="E95" s="24">
        <v>6</v>
      </c>
      <c r="F95" s="23">
        <v>467.46480500000001</v>
      </c>
    </row>
    <row r="96" spans="2:6" x14ac:dyDescent="0.25">
      <c r="B96" s="23" t="s">
        <v>192</v>
      </c>
      <c r="C96" s="23" t="s">
        <v>62</v>
      </c>
      <c r="D96" s="24" t="s">
        <v>52</v>
      </c>
      <c r="E96" s="24">
        <v>7</v>
      </c>
      <c r="F96" s="23">
        <v>480.92051800000002</v>
      </c>
    </row>
    <row r="97" spans="2:6" x14ac:dyDescent="0.25">
      <c r="B97" s="23" t="s">
        <v>192</v>
      </c>
      <c r="C97" s="23" t="s">
        <v>62</v>
      </c>
      <c r="D97" s="24" t="s">
        <v>52</v>
      </c>
      <c r="E97" s="24">
        <v>8</v>
      </c>
      <c r="F97" s="23">
        <v>6996.8133330000001</v>
      </c>
    </row>
    <row r="98" spans="2:6" x14ac:dyDescent="0.25">
      <c r="B98" s="23" t="s">
        <v>192</v>
      </c>
      <c r="C98" s="23" t="s">
        <v>62</v>
      </c>
      <c r="D98" s="24" t="s">
        <v>52</v>
      </c>
      <c r="E98" s="24">
        <v>9</v>
      </c>
      <c r="F98" s="23">
        <v>1416.985508</v>
      </c>
    </row>
    <row r="99" spans="2:6" x14ac:dyDescent="0.25">
      <c r="B99" s="23" t="s">
        <v>192</v>
      </c>
      <c r="C99" s="23" t="s">
        <v>62</v>
      </c>
      <c r="D99" s="24" t="s">
        <v>48</v>
      </c>
      <c r="E99" s="24">
        <v>1</v>
      </c>
      <c r="F99" s="23">
        <v>354.70300700000001</v>
      </c>
    </row>
    <row r="100" spans="2:6" x14ac:dyDescent="0.25">
      <c r="B100" s="23" t="s">
        <v>192</v>
      </c>
      <c r="C100" s="23" t="s">
        <v>62</v>
      </c>
      <c r="D100" s="24" t="s">
        <v>48</v>
      </c>
      <c r="E100" s="24">
        <v>2</v>
      </c>
      <c r="F100" s="23">
        <v>767.95735100000002</v>
      </c>
    </row>
    <row r="101" spans="2:6" x14ac:dyDescent="0.25">
      <c r="B101" s="23" t="s">
        <v>192</v>
      </c>
      <c r="C101" s="23" t="s">
        <v>62</v>
      </c>
      <c r="D101" s="24" t="s">
        <v>48</v>
      </c>
      <c r="E101" s="24">
        <v>3</v>
      </c>
      <c r="F101" s="23">
        <v>22.345566999999999</v>
      </c>
    </row>
    <row r="102" spans="2:6" x14ac:dyDescent="0.25">
      <c r="B102" s="23" t="s">
        <v>192</v>
      </c>
      <c r="C102" s="23" t="s">
        <v>62</v>
      </c>
      <c r="D102" s="24" t="s">
        <v>48</v>
      </c>
      <c r="E102" s="24">
        <v>4</v>
      </c>
      <c r="F102" s="23">
        <v>5.7107109999999999</v>
      </c>
    </row>
    <row r="103" spans="2:6" x14ac:dyDescent="0.25">
      <c r="B103" s="23" t="s">
        <v>192</v>
      </c>
      <c r="C103" s="23" t="s">
        <v>62</v>
      </c>
      <c r="D103" s="24" t="s">
        <v>48</v>
      </c>
      <c r="E103" s="24">
        <v>5</v>
      </c>
      <c r="F103" s="23">
        <v>12.041938999999999</v>
      </c>
    </row>
    <row r="104" spans="2:6" x14ac:dyDescent="0.25">
      <c r="B104" s="23" t="s">
        <v>192</v>
      </c>
      <c r="C104" s="23" t="s">
        <v>62</v>
      </c>
      <c r="D104" s="24" t="s">
        <v>48</v>
      </c>
      <c r="E104" s="24">
        <v>6</v>
      </c>
      <c r="F104" s="23">
        <v>26.638007999999999</v>
      </c>
    </row>
    <row r="105" spans="2:6" x14ac:dyDescent="0.25">
      <c r="B105" s="23" t="s">
        <v>192</v>
      </c>
      <c r="C105" s="23" t="s">
        <v>62</v>
      </c>
      <c r="D105" s="24" t="s">
        <v>48</v>
      </c>
      <c r="E105" s="24">
        <v>7</v>
      </c>
      <c r="F105" s="23">
        <v>81.366923</v>
      </c>
    </row>
    <row r="106" spans="2:6" x14ac:dyDescent="0.25">
      <c r="B106" s="23" t="s">
        <v>192</v>
      </c>
      <c r="C106" s="23" t="s">
        <v>62</v>
      </c>
      <c r="D106" s="24" t="s">
        <v>48</v>
      </c>
      <c r="E106" s="24">
        <v>8</v>
      </c>
      <c r="F106" s="23">
        <v>523.73297700000001</v>
      </c>
    </row>
    <row r="107" spans="2:6" x14ac:dyDescent="0.25">
      <c r="B107" s="23" t="s">
        <v>192</v>
      </c>
      <c r="C107" s="23" t="s">
        <v>62</v>
      </c>
      <c r="D107" s="24" t="s">
        <v>48</v>
      </c>
      <c r="E107" s="24">
        <v>9</v>
      </c>
      <c r="F107" s="23">
        <v>137.321281</v>
      </c>
    </row>
    <row r="108" spans="2:6" x14ac:dyDescent="0.25">
      <c r="B108" s="23" t="s">
        <v>192</v>
      </c>
      <c r="C108" s="23" t="s">
        <v>62</v>
      </c>
      <c r="D108" s="24" t="s">
        <v>49</v>
      </c>
      <c r="E108" s="24">
        <v>1</v>
      </c>
      <c r="F108" s="23">
        <v>127.25063299999999</v>
      </c>
    </row>
    <row r="109" spans="2:6" x14ac:dyDescent="0.25">
      <c r="B109" s="23" t="s">
        <v>192</v>
      </c>
      <c r="C109" s="23" t="s">
        <v>62</v>
      </c>
      <c r="D109" s="24" t="s">
        <v>49</v>
      </c>
      <c r="E109" s="24">
        <v>2</v>
      </c>
      <c r="F109" s="23">
        <v>244.23414700000001</v>
      </c>
    </row>
    <row r="110" spans="2:6" x14ac:dyDescent="0.25">
      <c r="B110" s="23" t="s">
        <v>192</v>
      </c>
      <c r="C110" s="23" t="s">
        <v>62</v>
      </c>
      <c r="D110" s="24" t="s">
        <v>49</v>
      </c>
      <c r="E110" s="24">
        <v>4</v>
      </c>
      <c r="F110" s="23">
        <v>2.201355</v>
      </c>
    </row>
    <row r="111" spans="2:6" x14ac:dyDescent="0.25">
      <c r="B111" s="23" t="s">
        <v>192</v>
      </c>
      <c r="C111" s="23" t="s">
        <v>62</v>
      </c>
      <c r="D111" s="24" t="s">
        <v>49</v>
      </c>
      <c r="E111" s="24">
        <v>5</v>
      </c>
      <c r="F111" s="23">
        <v>2.2291999999999999E-2</v>
      </c>
    </row>
    <row r="112" spans="2:6" x14ac:dyDescent="0.25">
      <c r="B112" s="23" t="s">
        <v>192</v>
      </c>
      <c r="C112" s="23" t="s">
        <v>62</v>
      </c>
      <c r="D112" s="24" t="s">
        <v>49</v>
      </c>
      <c r="E112" s="24">
        <v>7</v>
      </c>
      <c r="F112" s="23">
        <v>0.86325200000000002</v>
      </c>
    </row>
    <row r="113" spans="2:6" x14ac:dyDescent="0.25">
      <c r="B113" s="23" t="s">
        <v>192</v>
      </c>
      <c r="C113" s="23" t="s">
        <v>62</v>
      </c>
      <c r="D113" s="24" t="s">
        <v>49</v>
      </c>
      <c r="E113" s="24">
        <v>8</v>
      </c>
      <c r="F113" s="23">
        <v>16.098763999999999</v>
      </c>
    </row>
    <row r="114" spans="2:6" x14ac:dyDescent="0.25">
      <c r="B114" s="23" t="s">
        <v>192</v>
      </c>
      <c r="C114" s="23" t="s">
        <v>62</v>
      </c>
      <c r="D114" s="24" t="s">
        <v>50</v>
      </c>
      <c r="E114" s="24">
        <v>1</v>
      </c>
      <c r="F114" s="23">
        <v>29.006178999999999</v>
      </c>
    </row>
    <row r="115" spans="2:6" x14ac:dyDescent="0.25">
      <c r="B115" s="23" t="s">
        <v>192</v>
      </c>
      <c r="C115" s="23" t="s">
        <v>62</v>
      </c>
      <c r="D115" s="24" t="s">
        <v>50</v>
      </c>
      <c r="E115" s="24">
        <v>2</v>
      </c>
      <c r="F115" s="23">
        <v>89.422809999999998</v>
      </c>
    </row>
    <row r="116" spans="2:6" x14ac:dyDescent="0.25">
      <c r="B116" s="23" t="s">
        <v>192</v>
      </c>
      <c r="C116" s="23" t="s">
        <v>62</v>
      </c>
      <c r="D116" s="24" t="s">
        <v>51</v>
      </c>
      <c r="E116" s="24">
        <v>1</v>
      </c>
      <c r="F116" s="23">
        <v>4.6045410000000002</v>
      </c>
    </row>
    <row r="117" spans="2:6" x14ac:dyDescent="0.25">
      <c r="B117" s="23" t="s">
        <v>192</v>
      </c>
      <c r="C117" s="23" t="s">
        <v>62</v>
      </c>
      <c r="D117" s="24" t="s">
        <v>51</v>
      </c>
      <c r="E117" s="24">
        <v>2</v>
      </c>
      <c r="F117" s="23">
        <v>27.602415000000001</v>
      </c>
    </row>
    <row r="118" spans="2:6" x14ac:dyDescent="0.25">
      <c r="B118" s="23" t="s">
        <v>192</v>
      </c>
      <c r="C118" s="23" t="s">
        <v>63</v>
      </c>
      <c r="D118" s="24" t="s">
        <v>52</v>
      </c>
      <c r="E118" s="24">
        <v>1</v>
      </c>
      <c r="F118" s="23">
        <v>14.076745000000001</v>
      </c>
    </row>
    <row r="119" spans="2:6" x14ac:dyDescent="0.25">
      <c r="B119" s="23" t="s">
        <v>192</v>
      </c>
      <c r="C119" s="23" t="s">
        <v>63</v>
      </c>
      <c r="D119" s="24" t="s">
        <v>52</v>
      </c>
      <c r="E119" s="24">
        <v>2</v>
      </c>
      <c r="F119" s="23">
        <v>144.36468099999999</v>
      </c>
    </row>
    <row r="120" spans="2:6" x14ac:dyDescent="0.25">
      <c r="B120" s="23" t="s">
        <v>192</v>
      </c>
      <c r="C120" s="23" t="s">
        <v>63</v>
      </c>
      <c r="D120" s="24" t="s">
        <v>52</v>
      </c>
      <c r="E120" s="24">
        <v>3</v>
      </c>
      <c r="F120" s="23">
        <v>87.218476999999993</v>
      </c>
    </row>
    <row r="121" spans="2:6" x14ac:dyDescent="0.25">
      <c r="B121" s="23" t="s">
        <v>192</v>
      </c>
      <c r="C121" s="23" t="s">
        <v>63</v>
      </c>
      <c r="D121" s="24" t="s">
        <v>52</v>
      </c>
      <c r="E121" s="24">
        <v>4</v>
      </c>
      <c r="F121" s="23">
        <v>3.8709419999999999</v>
      </c>
    </row>
    <row r="122" spans="2:6" x14ac:dyDescent="0.25">
      <c r="B122" s="23" t="s">
        <v>192</v>
      </c>
      <c r="C122" s="23" t="s">
        <v>63</v>
      </c>
      <c r="D122" s="24" t="s">
        <v>52</v>
      </c>
      <c r="E122" s="24">
        <v>5</v>
      </c>
      <c r="F122" s="23">
        <v>7.2474049999999997</v>
      </c>
    </row>
    <row r="123" spans="2:6" x14ac:dyDescent="0.25">
      <c r="B123" s="23" t="s">
        <v>192</v>
      </c>
      <c r="C123" s="23" t="s">
        <v>63</v>
      </c>
      <c r="D123" s="24" t="s">
        <v>52</v>
      </c>
      <c r="E123" s="24">
        <v>6</v>
      </c>
      <c r="F123" s="23">
        <v>11.752841999999999</v>
      </c>
    </row>
    <row r="124" spans="2:6" x14ac:dyDescent="0.25">
      <c r="B124" s="23" t="s">
        <v>192</v>
      </c>
      <c r="C124" s="23" t="s">
        <v>63</v>
      </c>
      <c r="D124" s="24" t="s">
        <v>52</v>
      </c>
      <c r="E124" s="24">
        <v>7</v>
      </c>
      <c r="F124" s="23">
        <v>1.711552</v>
      </c>
    </row>
    <row r="125" spans="2:6" x14ac:dyDescent="0.25">
      <c r="B125" s="23" t="s">
        <v>192</v>
      </c>
      <c r="C125" s="23" t="s">
        <v>63</v>
      </c>
      <c r="D125" s="24" t="s">
        <v>52</v>
      </c>
      <c r="E125" s="24">
        <v>8</v>
      </c>
      <c r="F125" s="23">
        <v>1715.4648199999999</v>
      </c>
    </row>
    <row r="126" spans="2:6" x14ac:dyDescent="0.25">
      <c r="B126" s="23" t="s">
        <v>192</v>
      </c>
      <c r="C126" s="23" t="s">
        <v>63</v>
      </c>
      <c r="D126" s="24" t="s">
        <v>52</v>
      </c>
      <c r="E126" s="24">
        <v>9</v>
      </c>
      <c r="F126" s="23">
        <v>193.735737</v>
      </c>
    </row>
    <row r="127" spans="2:6" x14ac:dyDescent="0.25">
      <c r="B127" s="23" t="s">
        <v>192</v>
      </c>
      <c r="C127" s="23" t="s">
        <v>63</v>
      </c>
      <c r="D127" s="24" t="s">
        <v>48</v>
      </c>
      <c r="E127" s="24">
        <v>2</v>
      </c>
      <c r="F127" s="23">
        <v>0.11127099999999999</v>
      </c>
    </row>
    <row r="128" spans="2:6" x14ac:dyDescent="0.25">
      <c r="B128" s="23" t="s">
        <v>192</v>
      </c>
      <c r="C128" s="23" t="s">
        <v>63</v>
      </c>
      <c r="D128" s="24" t="s">
        <v>48</v>
      </c>
      <c r="E128" s="24">
        <v>8</v>
      </c>
      <c r="F128" s="23">
        <v>2.9073850000000001</v>
      </c>
    </row>
    <row r="129" spans="2:6" x14ac:dyDescent="0.25">
      <c r="B129" s="23" t="s">
        <v>192</v>
      </c>
      <c r="C129" s="23" t="s">
        <v>70</v>
      </c>
      <c r="D129" s="24" t="s">
        <v>52</v>
      </c>
      <c r="E129" s="24">
        <v>1</v>
      </c>
      <c r="F129" s="23">
        <v>153.719908</v>
      </c>
    </row>
    <row r="130" spans="2:6" x14ac:dyDescent="0.25">
      <c r="B130" s="23" t="s">
        <v>192</v>
      </c>
      <c r="C130" s="23" t="s">
        <v>70</v>
      </c>
      <c r="D130" s="24" t="s">
        <v>52</v>
      </c>
      <c r="E130" s="24">
        <v>2</v>
      </c>
      <c r="F130" s="23">
        <v>437.900104</v>
      </c>
    </row>
    <row r="131" spans="2:6" x14ac:dyDescent="0.25">
      <c r="B131" s="23" t="s">
        <v>192</v>
      </c>
      <c r="C131" s="23" t="s">
        <v>70</v>
      </c>
      <c r="D131" s="24" t="s">
        <v>52</v>
      </c>
      <c r="E131" s="24">
        <v>3</v>
      </c>
      <c r="F131" s="23">
        <v>317.65910400000001</v>
      </c>
    </row>
    <row r="132" spans="2:6" x14ac:dyDescent="0.25">
      <c r="B132" s="23" t="s">
        <v>192</v>
      </c>
      <c r="C132" s="23" t="s">
        <v>70</v>
      </c>
      <c r="D132" s="24" t="s">
        <v>52</v>
      </c>
      <c r="E132" s="24">
        <v>4</v>
      </c>
      <c r="F132" s="23">
        <v>240.18876299999999</v>
      </c>
    </row>
    <row r="133" spans="2:6" x14ac:dyDescent="0.25">
      <c r="B133" s="23" t="s">
        <v>192</v>
      </c>
      <c r="C133" s="23" t="s">
        <v>70</v>
      </c>
      <c r="D133" s="24" t="s">
        <v>52</v>
      </c>
      <c r="E133" s="24">
        <v>5</v>
      </c>
      <c r="F133" s="23">
        <v>97.024956000000003</v>
      </c>
    </row>
    <row r="134" spans="2:6" x14ac:dyDescent="0.25">
      <c r="B134" s="23" t="s">
        <v>192</v>
      </c>
      <c r="C134" s="23" t="s">
        <v>70</v>
      </c>
      <c r="D134" s="24" t="s">
        <v>52</v>
      </c>
      <c r="E134" s="24">
        <v>6</v>
      </c>
      <c r="F134" s="23">
        <v>277.65929899999998</v>
      </c>
    </row>
    <row r="135" spans="2:6" x14ac:dyDescent="0.25">
      <c r="B135" s="23" t="s">
        <v>192</v>
      </c>
      <c r="C135" s="23" t="s">
        <v>70</v>
      </c>
      <c r="D135" s="24" t="s">
        <v>52</v>
      </c>
      <c r="E135" s="24">
        <v>7</v>
      </c>
      <c r="F135" s="23">
        <v>176.28332</v>
      </c>
    </row>
    <row r="136" spans="2:6" x14ac:dyDescent="0.25">
      <c r="B136" s="23" t="s">
        <v>192</v>
      </c>
      <c r="C136" s="23" t="s">
        <v>70</v>
      </c>
      <c r="D136" s="24" t="s">
        <v>52</v>
      </c>
      <c r="E136" s="24">
        <v>8</v>
      </c>
      <c r="F136" s="23">
        <v>1798.7502500000001</v>
      </c>
    </row>
    <row r="137" spans="2:6" x14ac:dyDescent="0.25">
      <c r="B137" s="23" t="s">
        <v>192</v>
      </c>
      <c r="C137" s="23" t="s">
        <v>70</v>
      </c>
      <c r="D137" s="24" t="s">
        <v>52</v>
      </c>
      <c r="E137" s="24">
        <v>9</v>
      </c>
      <c r="F137" s="23">
        <v>167.17722699999999</v>
      </c>
    </row>
    <row r="138" spans="2:6" x14ac:dyDescent="0.25">
      <c r="B138" s="23" t="s">
        <v>192</v>
      </c>
      <c r="C138" s="23" t="s">
        <v>70</v>
      </c>
      <c r="D138" s="24" t="s">
        <v>48</v>
      </c>
      <c r="E138" s="24">
        <v>1</v>
      </c>
      <c r="F138" s="23">
        <v>30.167601999999999</v>
      </c>
    </row>
    <row r="139" spans="2:6" x14ac:dyDescent="0.25">
      <c r="B139" s="23" t="s">
        <v>192</v>
      </c>
      <c r="C139" s="23" t="s">
        <v>70</v>
      </c>
      <c r="D139" s="24" t="s">
        <v>48</v>
      </c>
      <c r="E139" s="24">
        <v>2</v>
      </c>
      <c r="F139" s="23">
        <v>138.60777300000001</v>
      </c>
    </row>
    <row r="140" spans="2:6" x14ac:dyDescent="0.25">
      <c r="B140" s="23" t="s">
        <v>192</v>
      </c>
      <c r="C140" s="23" t="s">
        <v>70</v>
      </c>
      <c r="D140" s="24" t="s">
        <v>48</v>
      </c>
      <c r="E140" s="24">
        <v>3</v>
      </c>
      <c r="F140" s="23">
        <v>0.21738199999999999</v>
      </c>
    </row>
    <row r="141" spans="2:6" x14ac:dyDescent="0.25">
      <c r="B141" s="23" t="s">
        <v>192</v>
      </c>
      <c r="C141" s="23" t="s">
        <v>70</v>
      </c>
      <c r="D141" s="24" t="s">
        <v>48</v>
      </c>
      <c r="E141" s="24">
        <v>7</v>
      </c>
      <c r="F141" s="23">
        <v>0.263104</v>
      </c>
    </row>
    <row r="142" spans="2:6" x14ac:dyDescent="0.25">
      <c r="B142" s="23" t="s">
        <v>192</v>
      </c>
      <c r="C142" s="23" t="s">
        <v>70</v>
      </c>
      <c r="D142" s="24" t="s">
        <v>48</v>
      </c>
      <c r="E142" s="24">
        <v>8</v>
      </c>
      <c r="F142" s="23">
        <v>12.562251</v>
      </c>
    </row>
    <row r="143" spans="2:6" x14ac:dyDescent="0.25">
      <c r="B143" s="23" t="s">
        <v>192</v>
      </c>
      <c r="C143" s="23" t="s">
        <v>70</v>
      </c>
      <c r="D143" s="24" t="s">
        <v>48</v>
      </c>
      <c r="E143" s="24">
        <v>9</v>
      </c>
      <c r="F143" s="23">
        <v>0.44581300000000001</v>
      </c>
    </row>
    <row r="144" spans="2:6" x14ac:dyDescent="0.25">
      <c r="B144" s="23" t="s">
        <v>192</v>
      </c>
      <c r="C144" s="23" t="s">
        <v>70</v>
      </c>
      <c r="D144" s="24" t="s">
        <v>49</v>
      </c>
      <c r="E144" s="24">
        <v>1</v>
      </c>
      <c r="F144" s="23">
        <v>5.2278890000000002</v>
      </c>
    </row>
    <row r="145" spans="2:7" x14ac:dyDescent="0.25">
      <c r="B145" s="23" t="s">
        <v>192</v>
      </c>
      <c r="C145" s="23" t="s">
        <v>70</v>
      </c>
      <c r="D145" s="24" t="s">
        <v>49</v>
      </c>
      <c r="E145" s="24">
        <v>2</v>
      </c>
      <c r="F145" s="23">
        <v>13.171798000000001</v>
      </c>
    </row>
    <row r="146" spans="2:7" x14ac:dyDescent="0.25">
      <c r="B146" s="23" t="s">
        <v>192</v>
      </c>
      <c r="C146" s="23" t="s">
        <v>70</v>
      </c>
      <c r="D146" s="24" t="s">
        <v>49</v>
      </c>
      <c r="E146" s="24">
        <v>8</v>
      </c>
      <c r="F146" s="23">
        <v>24.487639000000001</v>
      </c>
    </row>
    <row r="147" spans="2:7" x14ac:dyDescent="0.25">
      <c r="B147" s="23" t="s">
        <v>192</v>
      </c>
      <c r="C147" s="23" t="s">
        <v>70</v>
      </c>
      <c r="D147" s="24" t="s">
        <v>49</v>
      </c>
      <c r="E147" s="24">
        <v>9</v>
      </c>
      <c r="F147" s="23">
        <v>0.33388099999999998</v>
      </c>
    </row>
    <row r="148" spans="2:7" x14ac:dyDescent="0.25">
      <c r="B148" s="23" t="s">
        <v>192</v>
      </c>
      <c r="C148" s="23" t="s">
        <v>70</v>
      </c>
      <c r="D148" s="24" t="s">
        <v>50</v>
      </c>
      <c r="E148" s="24">
        <v>6</v>
      </c>
      <c r="F148" s="23">
        <v>7.9600000000000005E-4</v>
      </c>
    </row>
    <row r="149" spans="2:7" x14ac:dyDescent="0.25">
      <c r="B149" s="23" t="s">
        <v>192</v>
      </c>
      <c r="C149" s="23" t="s">
        <v>70</v>
      </c>
      <c r="D149" s="24" t="s">
        <v>50</v>
      </c>
      <c r="E149" s="24">
        <v>7</v>
      </c>
      <c r="F149" s="23">
        <v>3.7300000000000001E-4</v>
      </c>
    </row>
    <row r="150" spans="2:7" x14ac:dyDescent="0.25">
      <c r="B150" s="23" t="s">
        <v>192</v>
      </c>
      <c r="C150" s="23" t="s">
        <v>70</v>
      </c>
      <c r="D150" s="24" t="s">
        <v>50</v>
      </c>
      <c r="E150" s="24">
        <v>8</v>
      </c>
      <c r="F150" s="23">
        <v>0.15024100000000001</v>
      </c>
    </row>
    <row r="151" spans="2:7" x14ac:dyDescent="0.25">
      <c r="B151" s="23" t="s">
        <v>192</v>
      </c>
      <c r="C151" s="23" t="s">
        <v>70</v>
      </c>
      <c r="D151" s="24" t="s">
        <v>51</v>
      </c>
      <c r="E151" s="24">
        <v>2</v>
      </c>
      <c r="F151" s="23">
        <v>9.9299999999999996E-4</v>
      </c>
    </row>
    <row r="152" spans="2:7" x14ac:dyDescent="0.25">
      <c r="B152" s="23" t="s">
        <v>192</v>
      </c>
      <c r="C152" s="23" t="s">
        <v>70</v>
      </c>
      <c r="D152" s="24" t="s">
        <v>51</v>
      </c>
      <c r="E152" s="24">
        <v>6</v>
      </c>
      <c r="F152" s="23">
        <v>1.7243790000000001</v>
      </c>
      <c r="G152" s="163" t="s">
        <v>285</v>
      </c>
    </row>
    <row r="153" spans="2:7" x14ac:dyDescent="0.25">
      <c r="B153" s="31" t="s">
        <v>192</v>
      </c>
      <c r="C153" s="31" t="s">
        <v>70</v>
      </c>
      <c r="D153" s="98" t="s">
        <v>51</v>
      </c>
      <c r="E153" s="98">
        <v>8</v>
      </c>
      <c r="F153" s="31">
        <v>0.18770999999999999</v>
      </c>
      <c r="G153" s="162">
        <f>SUM(F68:F153)</f>
        <v>20516.41016399999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D16" sqref="D16"/>
    </sheetView>
  </sheetViews>
  <sheetFormatPr defaultColWidth="8.88671875" defaultRowHeight="12" x14ac:dyDescent="0.25"/>
  <cols>
    <col min="1" max="1" width="8.88671875" style="23"/>
    <col min="2" max="2" width="13.109375" style="23" customWidth="1"/>
    <col min="3" max="3" width="6.88671875" style="23" hidden="1" customWidth="1"/>
    <col min="4" max="4" width="13" style="23" customWidth="1"/>
    <col min="5" max="5" width="0" style="23" hidden="1" customWidth="1"/>
    <col min="6" max="6" width="8.88671875" style="23"/>
    <col min="7" max="7" width="0" style="23" hidden="1" customWidth="1"/>
    <col min="8" max="16384" width="8.88671875" style="23"/>
  </cols>
  <sheetData>
    <row r="1" spans="1:8" x14ac:dyDescent="0.25">
      <c r="A1" s="65" t="s">
        <v>203</v>
      </c>
    </row>
    <row r="3" spans="1:8" s="25" customFormat="1" x14ac:dyDescent="0.25">
      <c r="B3" s="28" t="s">
        <v>189</v>
      </c>
      <c r="C3" s="28"/>
      <c r="D3" s="28" t="s">
        <v>200</v>
      </c>
      <c r="E3" s="28"/>
      <c r="F3" s="28" t="s">
        <v>201</v>
      </c>
      <c r="G3" s="28"/>
      <c r="H3" s="28" t="s">
        <v>202</v>
      </c>
    </row>
    <row r="4" spans="1:8" x14ac:dyDescent="0.25">
      <c r="B4" s="23" t="s">
        <v>166</v>
      </c>
      <c r="C4" s="23">
        <v>81246.183709000004</v>
      </c>
      <c r="D4" s="23">
        <f>C4/10000</f>
        <v>8.1246183709000004</v>
      </c>
      <c r="E4" s="23">
        <v>94807.088216999997</v>
      </c>
      <c r="F4" s="23">
        <f>E4/10000</f>
        <v>9.4807088217000004</v>
      </c>
      <c r="G4" s="23">
        <v>5591.4848220000003</v>
      </c>
      <c r="H4" s="23">
        <f>G4/10000</f>
        <v>0.55914848220000002</v>
      </c>
    </row>
    <row r="5" spans="1:8" x14ac:dyDescent="0.25">
      <c r="B5" s="23" t="s">
        <v>115</v>
      </c>
      <c r="C5" s="23">
        <v>54647045.027557999</v>
      </c>
      <c r="D5" s="23">
        <f t="shared" ref="D5:D28" si="0">C5/10000</f>
        <v>5464.7045027557997</v>
      </c>
      <c r="E5" s="23">
        <v>54128938.225171</v>
      </c>
      <c r="F5" s="23">
        <f t="shared" ref="F5:F28" si="1">E5/10000</f>
        <v>5412.8938225170996</v>
      </c>
      <c r="G5" s="23">
        <v>27559824.807193998</v>
      </c>
      <c r="H5" s="23">
        <f t="shared" ref="H5:H28" si="2">G5/10000</f>
        <v>2755.9824807194</v>
      </c>
    </row>
    <row r="6" spans="1:8" x14ac:dyDescent="0.25">
      <c r="B6" s="23" t="s">
        <v>116</v>
      </c>
      <c r="C6" s="23">
        <v>14671.151395999999</v>
      </c>
      <c r="D6" s="23">
        <f t="shared" si="0"/>
        <v>1.4671151396</v>
      </c>
      <c r="E6" s="23">
        <v>650798.084822</v>
      </c>
      <c r="F6" s="23">
        <f t="shared" si="1"/>
        <v>65.079808482199994</v>
      </c>
      <c r="G6" s="23">
        <v>650798.084822</v>
      </c>
      <c r="H6" s="23">
        <f t="shared" si="2"/>
        <v>65.079808482199994</v>
      </c>
    </row>
    <row r="7" spans="1:8" x14ac:dyDescent="0.25">
      <c r="B7" s="23" t="s">
        <v>117</v>
      </c>
      <c r="C7" s="23">
        <v>13071761.748516001</v>
      </c>
      <c r="D7" s="23">
        <f t="shared" si="0"/>
        <v>1307.1761748516001</v>
      </c>
      <c r="E7" s="23">
        <v>60229335.705450997</v>
      </c>
      <c r="F7" s="23">
        <f t="shared" si="1"/>
        <v>6022.9335705450994</v>
      </c>
      <c r="G7" s="23">
        <v>43186237.599808</v>
      </c>
      <c r="H7" s="23">
        <f t="shared" si="2"/>
        <v>4318.6237599808001</v>
      </c>
    </row>
    <row r="8" spans="1:8" x14ac:dyDescent="0.25">
      <c r="B8" s="23" t="s">
        <v>118</v>
      </c>
      <c r="C8" s="23">
        <v>764897.51028699998</v>
      </c>
      <c r="D8" s="23">
        <f t="shared" si="0"/>
        <v>76.489751028699999</v>
      </c>
      <c r="E8" s="23">
        <v>1378176.4874509999</v>
      </c>
      <c r="F8" s="23">
        <f t="shared" si="1"/>
        <v>137.8176487451</v>
      </c>
      <c r="G8" s="23">
        <v>1332919.4760680001</v>
      </c>
      <c r="H8" s="23">
        <f t="shared" si="2"/>
        <v>133.29194760679999</v>
      </c>
    </row>
    <row r="9" spans="1:8" x14ac:dyDescent="0.25">
      <c r="B9" s="23" t="s">
        <v>119</v>
      </c>
      <c r="C9" s="23">
        <v>1864924.1987000001</v>
      </c>
      <c r="D9" s="23">
        <f t="shared" si="0"/>
        <v>186.49241987000002</v>
      </c>
      <c r="E9" s="23">
        <v>1890268.8389089999</v>
      </c>
      <c r="F9" s="23">
        <f t="shared" si="1"/>
        <v>189.0268838909</v>
      </c>
      <c r="G9" s="23">
        <v>1350206.9199709999</v>
      </c>
      <c r="H9" s="23">
        <f t="shared" si="2"/>
        <v>135.02069199709999</v>
      </c>
    </row>
    <row r="10" spans="1:8" x14ac:dyDescent="0.25">
      <c r="B10" s="23" t="s">
        <v>120</v>
      </c>
      <c r="C10" s="23">
        <v>50350463.196254998</v>
      </c>
      <c r="D10" s="23">
        <f t="shared" si="0"/>
        <v>5035.0463196254996</v>
      </c>
      <c r="E10" s="23">
        <v>99031248.104099005</v>
      </c>
      <c r="F10" s="23">
        <f t="shared" si="1"/>
        <v>9903.1248104099013</v>
      </c>
      <c r="G10" s="23">
        <v>68564984.923216999</v>
      </c>
      <c r="H10" s="23">
        <f t="shared" si="2"/>
        <v>6856.4984923216998</v>
      </c>
    </row>
    <row r="11" spans="1:8" x14ac:dyDescent="0.25">
      <c r="B11" s="23" t="s">
        <v>123</v>
      </c>
      <c r="C11" s="23">
        <v>1720237.01734</v>
      </c>
      <c r="D11" s="23">
        <f t="shared" si="0"/>
        <v>172.02370173400001</v>
      </c>
      <c r="E11" s="23">
        <v>6173804.1737209996</v>
      </c>
      <c r="F11" s="23">
        <f t="shared" si="1"/>
        <v>617.38041737209994</v>
      </c>
      <c r="G11" s="23">
        <v>6145245.7731189998</v>
      </c>
      <c r="H11" s="23">
        <f t="shared" si="2"/>
        <v>614.52457731189998</v>
      </c>
    </row>
    <row r="12" spans="1:8" x14ac:dyDescent="0.25">
      <c r="B12" s="23" t="s">
        <v>124</v>
      </c>
      <c r="C12" s="23">
        <v>24200993.339869998</v>
      </c>
      <c r="D12" s="23">
        <f t="shared" si="0"/>
        <v>2420.0993339869997</v>
      </c>
      <c r="E12" s="23">
        <v>36096292.673184998</v>
      </c>
      <c r="F12" s="23">
        <f t="shared" si="1"/>
        <v>3609.6292673184998</v>
      </c>
      <c r="G12" s="23">
        <v>26496494.175817002</v>
      </c>
      <c r="H12" s="23">
        <f t="shared" si="2"/>
        <v>2649.6494175817002</v>
      </c>
    </row>
    <row r="13" spans="1:8" x14ac:dyDescent="0.25">
      <c r="B13" s="23" t="s">
        <v>125</v>
      </c>
      <c r="C13" s="23">
        <v>1438.554363</v>
      </c>
      <c r="D13" s="23">
        <f t="shared" si="0"/>
        <v>0.1438554363</v>
      </c>
      <c r="E13" s="23">
        <v>82917.065207000007</v>
      </c>
      <c r="F13" s="23">
        <f t="shared" si="1"/>
        <v>8.2917065207</v>
      </c>
      <c r="G13" s="23">
        <v>54508.384944999998</v>
      </c>
      <c r="H13" s="23">
        <f t="shared" si="2"/>
        <v>5.4508384945000001</v>
      </c>
    </row>
    <row r="14" spans="1:8" x14ac:dyDescent="0.25">
      <c r="B14" s="23" t="s">
        <v>127</v>
      </c>
      <c r="C14" s="23">
        <v>36628.800295000001</v>
      </c>
      <c r="D14" s="23">
        <f t="shared" si="0"/>
        <v>3.6628800295000001</v>
      </c>
      <c r="E14" s="23">
        <v>77027.072474999994</v>
      </c>
      <c r="F14" s="23">
        <f t="shared" si="1"/>
        <v>7.7027072474999994</v>
      </c>
      <c r="G14" s="23">
        <v>77027.072474999994</v>
      </c>
      <c r="H14" s="23">
        <f t="shared" si="2"/>
        <v>7.7027072474999994</v>
      </c>
    </row>
    <row r="15" spans="1:8" x14ac:dyDescent="0.25">
      <c r="B15" s="23" t="s">
        <v>129</v>
      </c>
      <c r="C15" s="23">
        <v>24342347.808192998</v>
      </c>
      <c r="D15" s="23">
        <f t="shared" si="0"/>
        <v>2434.2347808192999</v>
      </c>
      <c r="E15" s="23">
        <v>80486788.411005005</v>
      </c>
      <c r="F15" s="23">
        <f t="shared" si="1"/>
        <v>8048.6788411005009</v>
      </c>
      <c r="G15" s="23">
        <v>56221183.021017998</v>
      </c>
      <c r="H15" s="23">
        <f t="shared" si="2"/>
        <v>5622.1183021017996</v>
      </c>
    </row>
    <row r="16" spans="1:8" x14ac:dyDescent="0.25">
      <c r="B16" s="23" t="s">
        <v>130</v>
      </c>
      <c r="C16" s="23">
        <v>679010.95571400004</v>
      </c>
      <c r="D16" s="23">
        <f t="shared" si="0"/>
        <v>67.901095571400006</v>
      </c>
      <c r="E16" s="23">
        <v>3245319.7328670002</v>
      </c>
      <c r="F16" s="23">
        <f t="shared" si="1"/>
        <v>324.53197328670001</v>
      </c>
      <c r="G16" s="23">
        <v>2937325.7580300001</v>
      </c>
      <c r="H16" s="23">
        <f t="shared" si="2"/>
        <v>293.73257580300003</v>
      </c>
    </row>
    <row r="17" spans="2:8" x14ac:dyDescent="0.25">
      <c r="B17" s="23" t="s">
        <v>131</v>
      </c>
      <c r="C17" s="23">
        <v>244298.86303000001</v>
      </c>
      <c r="D17" s="23">
        <f t="shared" si="0"/>
        <v>24.429886303</v>
      </c>
      <c r="E17" s="23">
        <v>2022001.4188979999</v>
      </c>
      <c r="F17" s="23">
        <f t="shared" si="1"/>
        <v>202.20014188979999</v>
      </c>
      <c r="G17" s="23">
        <v>1176664.5413579999</v>
      </c>
      <c r="H17" s="23">
        <f t="shared" si="2"/>
        <v>117.6664541358</v>
      </c>
    </row>
    <row r="18" spans="2:8" x14ac:dyDescent="0.25">
      <c r="B18" s="23" t="s">
        <v>132</v>
      </c>
      <c r="C18" s="23">
        <v>566512.19782899995</v>
      </c>
      <c r="D18" s="23">
        <f t="shared" si="0"/>
        <v>56.651219782899993</v>
      </c>
      <c r="E18" s="23">
        <v>1817559.5370390001</v>
      </c>
      <c r="F18" s="23">
        <f t="shared" si="1"/>
        <v>181.75595370390002</v>
      </c>
      <c r="G18" s="23">
        <v>1311139.069475</v>
      </c>
      <c r="H18" s="23">
        <f t="shared" si="2"/>
        <v>131.1139069475</v>
      </c>
    </row>
    <row r="19" spans="2:8" x14ac:dyDescent="0.25">
      <c r="B19" s="23" t="s">
        <v>134</v>
      </c>
      <c r="C19" s="23">
        <v>89854.262078999993</v>
      </c>
      <c r="D19" s="23">
        <f t="shared" si="0"/>
        <v>8.9854262078999998</v>
      </c>
      <c r="E19" s="23">
        <v>396821.80191799998</v>
      </c>
      <c r="F19" s="23">
        <f t="shared" si="1"/>
        <v>39.682180191800001</v>
      </c>
      <c r="G19" s="23">
        <v>140545.81229500001</v>
      </c>
      <c r="H19" s="23">
        <f t="shared" si="2"/>
        <v>14.054581229500002</v>
      </c>
    </row>
    <row r="20" spans="2:8" x14ac:dyDescent="0.25">
      <c r="B20" s="23" t="s">
        <v>135</v>
      </c>
      <c r="C20" s="23">
        <v>118981.67314499999</v>
      </c>
      <c r="D20" s="23">
        <f t="shared" si="0"/>
        <v>11.8981673145</v>
      </c>
      <c r="E20" s="23">
        <v>66187094.994980998</v>
      </c>
      <c r="F20" s="23">
        <f t="shared" si="1"/>
        <v>6618.7094994980998</v>
      </c>
      <c r="G20" s="23">
        <v>51841282.650245003</v>
      </c>
      <c r="H20" s="23">
        <f t="shared" si="2"/>
        <v>5184.1282650245003</v>
      </c>
    </row>
    <row r="21" spans="2:8" x14ac:dyDescent="0.25">
      <c r="B21" s="23" t="s">
        <v>136</v>
      </c>
      <c r="C21" s="23">
        <v>17082773.580391999</v>
      </c>
      <c r="D21" s="23">
        <f t="shared" si="0"/>
        <v>1708.2773580392</v>
      </c>
      <c r="E21" s="23">
        <v>395262.20207100001</v>
      </c>
      <c r="F21" s="23">
        <f t="shared" si="1"/>
        <v>39.526220207100003</v>
      </c>
      <c r="G21" s="23">
        <v>395262.20207100001</v>
      </c>
      <c r="H21" s="23">
        <f t="shared" si="2"/>
        <v>39.526220207100003</v>
      </c>
    </row>
    <row r="22" spans="2:8" x14ac:dyDescent="0.25">
      <c r="B22" s="23" t="s">
        <v>137</v>
      </c>
      <c r="C22" s="23">
        <v>22093.187793000001</v>
      </c>
      <c r="D22" s="23">
        <f t="shared" si="0"/>
        <v>2.2093187793000002</v>
      </c>
      <c r="E22" s="23">
        <v>102339.89932700001</v>
      </c>
      <c r="F22" s="23">
        <f t="shared" si="1"/>
        <v>10.2339899327</v>
      </c>
      <c r="G22" s="23">
        <v>85259.869221000001</v>
      </c>
      <c r="H22" s="23">
        <f t="shared" si="2"/>
        <v>8.5259869220999995</v>
      </c>
    </row>
    <row r="23" spans="2:8" x14ac:dyDescent="0.25">
      <c r="B23" s="23" t="s">
        <v>138</v>
      </c>
      <c r="C23" s="23">
        <v>298271.84881900001</v>
      </c>
      <c r="D23" s="23">
        <f t="shared" si="0"/>
        <v>29.827184881899999</v>
      </c>
      <c r="E23" s="23">
        <v>17093244.592870999</v>
      </c>
      <c r="F23" s="23">
        <f t="shared" si="1"/>
        <v>1709.3244592870999</v>
      </c>
      <c r="G23" s="23">
        <v>11459646.468715999</v>
      </c>
      <c r="H23" s="23">
        <f t="shared" si="2"/>
        <v>1145.9646468715998</v>
      </c>
    </row>
    <row r="24" spans="2:8" x14ac:dyDescent="0.25">
      <c r="B24" s="23" t="s">
        <v>139</v>
      </c>
      <c r="C24" s="23">
        <v>24542347.539269999</v>
      </c>
      <c r="D24" s="23">
        <f t="shared" si="0"/>
        <v>2454.2347539269999</v>
      </c>
      <c r="E24" s="23">
        <v>1148121.943432</v>
      </c>
      <c r="F24" s="23">
        <f t="shared" si="1"/>
        <v>114.81219434320001</v>
      </c>
      <c r="G24" s="23">
        <v>465213.32546299999</v>
      </c>
      <c r="H24" s="23">
        <f t="shared" si="2"/>
        <v>46.521332546300002</v>
      </c>
    </row>
    <row r="25" spans="2:8" x14ac:dyDescent="0.25">
      <c r="B25" s="23" t="s">
        <v>140</v>
      </c>
      <c r="C25" s="23">
        <v>719854.97303999995</v>
      </c>
      <c r="D25" s="23">
        <f t="shared" si="0"/>
        <v>71.985497303999992</v>
      </c>
      <c r="E25" s="23">
        <v>171828.003238</v>
      </c>
      <c r="F25" s="23">
        <f t="shared" si="1"/>
        <v>17.182800323800002</v>
      </c>
      <c r="G25" s="23">
        <v>157111.994924</v>
      </c>
      <c r="H25" s="23">
        <f t="shared" si="2"/>
        <v>15.7111994924</v>
      </c>
    </row>
    <row r="26" spans="2:8" x14ac:dyDescent="0.25">
      <c r="B26" s="23" t="s">
        <v>141</v>
      </c>
      <c r="C26" s="23">
        <v>18859.959197</v>
      </c>
      <c r="D26" s="23">
        <f t="shared" si="0"/>
        <v>1.8859959197</v>
      </c>
      <c r="E26" s="23">
        <v>13132270.936465999</v>
      </c>
      <c r="F26" s="23">
        <f t="shared" si="1"/>
        <v>1313.2270936466</v>
      </c>
      <c r="G26" s="23">
        <v>10239913.043787001</v>
      </c>
      <c r="H26" s="23">
        <f t="shared" si="2"/>
        <v>1023.9913043787001</v>
      </c>
    </row>
    <row r="27" spans="2:8" x14ac:dyDescent="0.25">
      <c r="B27" s="23" t="s">
        <v>143</v>
      </c>
      <c r="C27" s="23">
        <v>411909.15057100001</v>
      </c>
      <c r="D27" s="23">
        <f t="shared" si="0"/>
        <v>41.1909150571</v>
      </c>
      <c r="E27" s="23">
        <v>802942.53908300004</v>
      </c>
      <c r="F27" s="23">
        <f t="shared" si="1"/>
        <v>80.294253908300007</v>
      </c>
      <c r="G27" s="23">
        <v>271541.45671300002</v>
      </c>
      <c r="H27" s="23">
        <f t="shared" si="2"/>
        <v>27.154145671300004</v>
      </c>
    </row>
    <row r="28" spans="2:8" x14ac:dyDescent="0.25">
      <c r="B28" s="23" t="s">
        <v>145</v>
      </c>
      <c r="C28" s="23">
        <v>229730.73536200001</v>
      </c>
      <c r="D28" s="31">
        <f t="shared" si="0"/>
        <v>22.973073536200001</v>
      </c>
      <c r="E28" s="23">
        <v>96128.657898999998</v>
      </c>
      <c r="F28" s="31">
        <f t="shared" si="1"/>
        <v>9.612865789899999</v>
      </c>
      <c r="G28" s="23">
        <v>53388.639347999997</v>
      </c>
      <c r="H28" s="31">
        <f t="shared" si="2"/>
        <v>5.3388639348</v>
      </c>
    </row>
    <row r="29" spans="2:8" x14ac:dyDescent="0.25">
      <c r="D29" s="23">
        <f>SUM(D4:D28)</f>
        <v>21612.115346272294</v>
      </c>
      <c r="F29" s="23">
        <f>SUM(F4:F28)</f>
        <v>44693.133818980292</v>
      </c>
      <c r="H29" s="23">
        <f>SUM(H4:H28)</f>
        <v>31217.931655492197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N13" sqref="N13"/>
    </sheetView>
  </sheetViews>
  <sheetFormatPr defaultColWidth="8.88671875" defaultRowHeight="12" x14ac:dyDescent="0.25"/>
  <cols>
    <col min="1" max="1" width="8.88671875" style="23"/>
    <col min="2" max="2" width="11.6640625" style="23" customWidth="1"/>
    <col min="3" max="3" width="11.6640625" style="23" hidden="1" customWidth="1"/>
    <col min="4" max="4" width="8.88671875" style="23"/>
    <col min="5" max="5" width="9.88671875" style="23" hidden="1" customWidth="1"/>
    <col min="6" max="6" width="9" style="23" bestFit="1" customWidth="1"/>
    <col min="7" max="7" width="9" style="23" hidden="1" customWidth="1"/>
    <col min="8" max="8" width="9" style="23" customWidth="1"/>
    <col min="9" max="9" width="9" style="23" hidden="1" customWidth="1"/>
    <col min="10" max="10" width="8.88671875" style="23"/>
    <col min="11" max="11" width="8.88671875" style="23" hidden="1" customWidth="1"/>
    <col min="12" max="12" width="8.88671875" style="23"/>
    <col min="13" max="13" width="9.88671875" style="23" hidden="1" customWidth="1"/>
    <col min="14" max="14" width="9.88671875" style="23" customWidth="1"/>
    <col min="15" max="16384" width="8.88671875" style="23"/>
  </cols>
  <sheetData>
    <row r="1" spans="1:14" x14ac:dyDescent="0.25">
      <c r="A1" s="65" t="s">
        <v>205</v>
      </c>
    </row>
    <row r="3" spans="1:14" s="66" customFormat="1" ht="36" x14ac:dyDescent="0.25">
      <c r="B3" s="67" t="s">
        <v>204</v>
      </c>
      <c r="C3" s="67"/>
      <c r="D3" s="67" t="s">
        <v>212</v>
      </c>
      <c r="E3" s="67"/>
      <c r="F3" s="67" t="s">
        <v>210</v>
      </c>
      <c r="G3" s="67"/>
      <c r="H3" s="67" t="s">
        <v>211</v>
      </c>
      <c r="I3" s="67"/>
      <c r="J3" s="67" t="s">
        <v>214</v>
      </c>
      <c r="K3" s="67"/>
      <c r="L3" s="67" t="s">
        <v>215</v>
      </c>
      <c r="M3" s="67"/>
      <c r="N3" s="67" t="s">
        <v>216</v>
      </c>
    </row>
    <row r="4" spans="1:14" x14ac:dyDescent="0.25">
      <c r="B4" s="23" t="s">
        <v>206</v>
      </c>
      <c r="C4" s="23">
        <v>2519880424.57406</v>
      </c>
      <c r="D4" s="23">
        <f>C4/10000</f>
        <v>251988.042457406</v>
      </c>
      <c r="E4" s="23">
        <v>789571641.03307104</v>
      </c>
      <c r="F4" s="23">
        <f>E4/10000</f>
        <v>78957.164103307106</v>
      </c>
      <c r="G4" s="23">
        <v>195826610.37696099</v>
      </c>
      <c r="H4" s="23">
        <f>G4/10000</f>
        <v>19582.6610376961</v>
      </c>
      <c r="I4" s="23">
        <v>445133542.34567201</v>
      </c>
      <c r="J4" s="23">
        <f>I4/10000</f>
        <v>44513.354234567203</v>
      </c>
      <c r="K4" s="23">
        <v>83447151.280552998</v>
      </c>
      <c r="L4" s="23">
        <f>K4/10000</f>
        <v>8344.7151280552989</v>
      </c>
      <c r="M4" s="23">
        <v>666634668.58389795</v>
      </c>
      <c r="N4" s="23">
        <f>M4/10000</f>
        <v>66663.466858389802</v>
      </c>
    </row>
    <row r="5" spans="1:14" x14ac:dyDescent="0.25">
      <c r="B5" s="23" t="s">
        <v>207</v>
      </c>
      <c r="C5" s="23">
        <v>4496506726.5809803</v>
      </c>
      <c r="D5" s="23">
        <f t="shared" ref="D5:D7" si="0">C5/10000</f>
        <v>449650.67265809805</v>
      </c>
      <c r="E5" s="23">
        <v>2281327881.48803</v>
      </c>
      <c r="F5" s="23">
        <f t="shared" ref="F5:F7" si="1">E5/10000</f>
        <v>228132.788148803</v>
      </c>
      <c r="G5" s="23">
        <v>362661160.02671599</v>
      </c>
      <c r="H5" s="23">
        <f t="shared" ref="H5:H7" si="2">G5/10000</f>
        <v>36266.116002671602</v>
      </c>
      <c r="I5" s="23">
        <v>1271413225.48454</v>
      </c>
      <c r="J5" s="23">
        <f t="shared" ref="J5:J7" si="3">I5/10000</f>
        <v>127141.322548454</v>
      </c>
      <c r="K5" s="23">
        <v>152713506.16076401</v>
      </c>
      <c r="L5" s="23">
        <f t="shared" ref="L5" si="4">K5/10000</f>
        <v>15271.350616076401</v>
      </c>
      <c r="M5" s="23">
        <v>1873717879.9528601</v>
      </c>
      <c r="N5" s="23">
        <f t="shared" ref="N5:N7" si="5">M5/10000</f>
        <v>187371.78799528602</v>
      </c>
    </row>
    <row r="6" spans="1:14" x14ac:dyDescent="0.25">
      <c r="B6" s="23" t="s">
        <v>209</v>
      </c>
      <c r="C6" s="23">
        <v>212755593.79424301</v>
      </c>
      <c r="D6" s="23">
        <f t="shared" si="0"/>
        <v>21275.5593794243</v>
      </c>
      <c r="E6" s="23">
        <v>95854837.779006004</v>
      </c>
      <c r="F6" s="23">
        <f t="shared" si="1"/>
        <v>9585.4837779006011</v>
      </c>
      <c r="G6" s="23">
        <v>16710791.324253</v>
      </c>
      <c r="H6" s="23">
        <f t="shared" si="2"/>
        <v>1671.0791324253</v>
      </c>
      <c r="I6" s="23">
        <v>58808197.089270003</v>
      </c>
      <c r="J6" s="23">
        <f t="shared" si="3"/>
        <v>5880.8197089270006</v>
      </c>
      <c r="K6" s="23">
        <v>6946612.6773680001</v>
      </c>
      <c r="L6" s="23">
        <f>K6/10000</f>
        <v>694.66126773680003</v>
      </c>
      <c r="N6" s="23">
        <f t="shared" si="5"/>
        <v>0</v>
      </c>
    </row>
    <row r="7" spans="1:14" x14ac:dyDescent="0.25">
      <c r="B7" s="23" t="s">
        <v>208</v>
      </c>
      <c r="C7" s="23">
        <v>1107578045.55179</v>
      </c>
      <c r="D7" s="31">
        <f t="shared" si="0"/>
        <v>110757.804555179</v>
      </c>
      <c r="E7" s="31">
        <v>491713723.73023301</v>
      </c>
      <c r="F7" s="31">
        <f t="shared" si="1"/>
        <v>49171.372373023303</v>
      </c>
      <c r="G7" s="31">
        <v>79175403.547166005</v>
      </c>
      <c r="H7" s="31">
        <f t="shared" si="2"/>
        <v>7917.5403547166006</v>
      </c>
      <c r="I7" s="31">
        <v>349692307.598342</v>
      </c>
      <c r="J7" s="31">
        <f t="shared" si="3"/>
        <v>34969.230759834201</v>
      </c>
      <c r="K7" s="31">
        <v>51060454.343649998</v>
      </c>
      <c r="L7" s="31">
        <f>K7/10000</f>
        <v>5106.0454343649999</v>
      </c>
      <c r="M7" s="31">
        <v>282812504.37947798</v>
      </c>
      <c r="N7" s="31">
        <f t="shared" si="5"/>
        <v>28281.250437947798</v>
      </c>
    </row>
    <row r="8" spans="1:14" x14ac:dyDescent="0.25">
      <c r="D8" s="23">
        <f>SUM(D4:D7)</f>
        <v>833672.07905010739</v>
      </c>
      <c r="F8" s="23">
        <f>SUM(F4:F7)</f>
        <v>365846.808403034</v>
      </c>
      <c r="H8" s="23">
        <f>SUM(H4:H7)</f>
        <v>65437.396527509598</v>
      </c>
      <c r="J8" s="23">
        <f>SUM(J4:J7)</f>
        <v>212504.7272517824</v>
      </c>
      <c r="L8" s="23">
        <f>SUM(L4:L7)</f>
        <v>29416.772446233503</v>
      </c>
      <c r="N8" s="23">
        <f>SUM(N4:N7)</f>
        <v>282316.50529162365</v>
      </c>
    </row>
    <row r="11" spans="1:14" x14ac:dyDescent="0.25">
      <c r="A11" s="32" t="s">
        <v>213</v>
      </c>
    </row>
    <row r="12" spans="1:14" x14ac:dyDescent="0.25">
      <c r="A12" s="32" t="s">
        <v>217</v>
      </c>
    </row>
    <row r="14" spans="1:14" x14ac:dyDescent="0.25">
      <c r="F14" s="23" t="s">
        <v>218</v>
      </c>
    </row>
    <row r="15" spans="1:14" x14ac:dyDescent="0.2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 x14ac:dyDescent="0.25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2:14" x14ac:dyDescent="0.25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2:14" x14ac:dyDescent="0.25">
      <c r="B18" s="17"/>
      <c r="C18" s="23">
        <v>212755593.79424301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2:14" x14ac:dyDescent="0.25">
      <c r="C19" s="23">
        <v>1107578045.55179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L37"/>
  <sheetViews>
    <sheetView workbookViewId="0">
      <selection activeCell="G34" sqref="G34"/>
    </sheetView>
  </sheetViews>
  <sheetFormatPr defaultColWidth="9.109375" defaultRowHeight="12" x14ac:dyDescent="0.25"/>
  <cols>
    <col min="1" max="1" width="5.6640625" style="23" customWidth="1"/>
    <col min="2" max="2" width="9.33203125" style="23" customWidth="1"/>
    <col min="3" max="3" width="9.88671875" style="23" bestFit="1" customWidth="1"/>
    <col min="4" max="4" width="9.109375" style="23"/>
    <col min="5" max="5" width="10.88671875" style="23" customWidth="1"/>
    <col min="6" max="6" width="5.6640625" style="23" customWidth="1"/>
    <col min="7" max="8" width="9.109375" style="23"/>
    <col min="9" max="9" width="11" style="23" customWidth="1"/>
    <col min="10" max="10" width="10.33203125" style="23" customWidth="1"/>
    <col min="11" max="12" width="3.6640625" style="17" customWidth="1"/>
    <col min="13" max="13" width="9.33203125" style="23" customWidth="1"/>
    <col min="14" max="14" width="9.88671875" style="23" bestFit="1" customWidth="1"/>
    <col min="15" max="15" width="9.109375" style="23"/>
    <col min="16" max="16" width="10.88671875" style="23" customWidth="1"/>
    <col min="17" max="17" width="5.6640625" style="23" customWidth="1"/>
    <col min="18" max="19" width="9.109375" style="23"/>
    <col min="20" max="20" width="11" style="23" customWidth="1"/>
    <col min="21" max="21" width="10.33203125" style="23" customWidth="1"/>
    <col min="22" max="22" width="6.5546875" style="23" customWidth="1"/>
    <col min="23" max="27" width="9.109375" style="23"/>
    <col min="28" max="30" width="9.109375" style="24"/>
    <col min="31" max="31" width="0" style="23" hidden="1" customWidth="1"/>
    <col min="32" max="32" width="9.109375" style="23"/>
    <col min="33" max="33" width="6" style="23" customWidth="1"/>
    <col min="34" max="35" width="9.109375" style="23"/>
    <col min="36" max="36" width="0" style="23" hidden="1" customWidth="1"/>
    <col min="37" max="16384" width="9.109375" style="23"/>
  </cols>
  <sheetData>
    <row r="2" spans="2:38" x14ac:dyDescent="0.25">
      <c r="B2" s="30" t="s">
        <v>160</v>
      </c>
      <c r="G2" s="30" t="s">
        <v>161</v>
      </c>
      <c r="M2" s="30" t="s">
        <v>162</v>
      </c>
      <c r="R2" s="30" t="s">
        <v>163</v>
      </c>
    </row>
    <row r="3" spans="2:38" x14ac:dyDescent="0.25">
      <c r="B3" s="25" t="s">
        <v>46</v>
      </c>
      <c r="C3" s="24"/>
      <c r="G3" s="25" t="s">
        <v>47</v>
      </c>
      <c r="M3" s="25" t="s">
        <v>46</v>
      </c>
      <c r="N3" s="24"/>
      <c r="R3" s="25" t="s">
        <v>47</v>
      </c>
    </row>
    <row r="4" spans="2:38" x14ac:dyDescent="0.25">
      <c r="B4" s="26" t="s">
        <v>40</v>
      </c>
      <c r="D4" s="33">
        <f>D30</f>
        <v>132968.252332</v>
      </c>
      <c r="G4" s="26" t="s">
        <v>40</v>
      </c>
      <c r="I4" s="34">
        <f>O27</f>
        <v>19180.374524999996</v>
      </c>
      <c r="M4" s="26" t="s">
        <v>40</v>
      </c>
      <c r="N4" s="33"/>
      <c r="O4" s="34">
        <f>O27</f>
        <v>19180.374524999996</v>
      </c>
      <c r="R4" s="26" t="s">
        <v>40</v>
      </c>
      <c r="T4" s="34">
        <f>T26</f>
        <v>2566.9845729999997</v>
      </c>
      <c r="W4" s="25"/>
      <c r="AB4" s="40"/>
      <c r="AH4" s="25"/>
    </row>
    <row r="5" spans="2:38" x14ac:dyDescent="0.25">
      <c r="B5" s="26" t="s">
        <v>41</v>
      </c>
      <c r="D5" s="34">
        <v>17888.980187000001</v>
      </c>
      <c r="G5" s="26" t="s">
        <v>41</v>
      </c>
      <c r="I5" s="34">
        <v>1442</v>
      </c>
      <c r="M5" s="26" t="s">
        <v>41</v>
      </c>
      <c r="O5" s="34">
        <v>2625.6742129999998</v>
      </c>
      <c r="R5" s="26" t="s">
        <v>41</v>
      </c>
      <c r="T5" s="34">
        <v>103</v>
      </c>
      <c r="W5" s="30"/>
      <c r="AB5" s="43"/>
      <c r="AH5" s="43"/>
    </row>
    <row r="6" spans="2:38" x14ac:dyDescent="0.25">
      <c r="B6" s="27" t="s">
        <v>59</v>
      </c>
      <c r="D6" s="34">
        <f>E30</f>
        <v>40555316.961259998</v>
      </c>
      <c r="G6" s="27" t="s">
        <v>59</v>
      </c>
      <c r="I6" s="34">
        <f>P27</f>
        <v>5850014.2301250007</v>
      </c>
      <c r="M6" s="27" t="s">
        <v>59</v>
      </c>
      <c r="N6" s="34"/>
      <c r="O6" s="34">
        <f>P27</f>
        <v>5850014.2301250007</v>
      </c>
      <c r="R6" s="27" t="s">
        <v>59</v>
      </c>
      <c r="T6" s="34">
        <f>U26</f>
        <v>782930.294765</v>
      </c>
      <c r="V6" s="17"/>
      <c r="W6" s="17"/>
      <c r="X6" s="17"/>
      <c r="Y6" s="17"/>
      <c r="Z6" s="17"/>
      <c r="AA6" s="17"/>
      <c r="AB6" s="35"/>
      <c r="AC6" s="35"/>
      <c r="AD6" s="35"/>
      <c r="AE6" s="17"/>
      <c r="AF6" s="17"/>
      <c r="AG6" s="17"/>
      <c r="AH6" s="17"/>
      <c r="AI6" s="17"/>
      <c r="AJ6" s="17"/>
      <c r="AK6" s="17"/>
      <c r="AL6" s="17"/>
    </row>
    <row r="7" spans="2:38" x14ac:dyDescent="0.25">
      <c r="B7" s="28" t="s">
        <v>42</v>
      </c>
      <c r="C7" s="28" t="s">
        <v>43</v>
      </c>
      <c r="D7" s="28" t="s">
        <v>44</v>
      </c>
      <c r="E7" s="28" t="s">
        <v>45</v>
      </c>
      <c r="G7" s="28" t="s">
        <v>42</v>
      </c>
      <c r="H7" s="28" t="s">
        <v>43</v>
      </c>
      <c r="I7" s="28" t="s">
        <v>44</v>
      </c>
      <c r="J7" s="28" t="s">
        <v>45</v>
      </c>
      <c r="K7" s="29"/>
      <c r="M7" s="28" t="s">
        <v>42</v>
      </c>
      <c r="N7" s="28" t="s">
        <v>43</v>
      </c>
      <c r="O7" s="28" t="s">
        <v>44</v>
      </c>
      <c r="P7" s="28" t="s">
        <v>45</v>
      </c>
      <c r="R7" s="28" t="s">
        <v>42</v>
      </c>
      <c r="S7" s="28" t="s">
        <v>43</v>
      </c>
      <c r="T7" s="28" t="s">
        <v>44</v>
      </c>
      <c r="U7" s="28" t="s">
        <v>45</v>
      </c>
      <c r="V7" s="17"/>
      <c r="W7" s="29"/>
      <c r="X7" s="29"/>
      <c r="Y7" s="29"/>
      <c r="Z7" s="29"/>
      <c r="AA7" s="17"/>
      <c r="AB7" s="29"/>
      <c r="AC7" s="29"/>
      <c r="AD7" s="29"/>
      <c r="AE7" s="47"/>
      <c r="AF7" s="47"/>
      <c r="AG7" s="17"/>
      <c r="AH7" s="29"/>
      <c r="AI7" s="29"/>
      <c r="AJ7" s="29"/>
      <c r="AK7" s="47"/>
      <c r="AL7" s="47"/>
    </row>
    <row r="8" spans="2:38" x14ac:dyDescent="0.25">
      <c r="B8" s="24">
        <v>16</v>
      </c>
      <c r="C8" s="24" t="s">
        <v>52</v>
      </c>
      <c r="D8" s="23">
        <v>14357.642379000001</v>
      </c>
      <c r="E8" s="23">
        <f>D8*305</f>
        <v>4379080.9255950004</v>
      </c>
      <c r="G8" s="24">
        <v>16</v>
      </c>
      <c r="H8" s="24" t="s">
        <v>52</v>
      </c>
      <c r="I8" s="23">
        <v>2145.49055</v>
      </c>
      <c r="J8" s="23">
        <f>I8*305</f>
        <v>654374.61774999998</v>
      </c>
      <c r="M8" s="24">
        <v>16</v>
      </c>
      <c r="N8" s="24" t="s">
        <v>52</v>
      </c>
      <c r="O8" s="23">
        <v>3119.2902720000002</v>
      </c>
      <c r="P8" s="23">
        <f>O8*305</f>
        <v>951383.5329600001</v>
      </c>
      <c r="R8" s="24">
        <v>16</v>
      </c>
      <c r="S8" s="24" t="s">
        <v>52</v>
      </c>
      <c r="T8" s="23">
        <v>672.27974900000004</v>
      </c>
      <c r="U8" s="23">
        <f>T8*305</f>
        <v>205045.32344500002</v>
      </c>
      <c r="V8" s="17"/>
      <c r="W8" s="35"/>
      <c r="X8" s="35"/>
      <c r="Y8" s="17"/>
      <c r="Z8" s="17"/>
      <c r="AA8" s="17"/>
      <c r="AB8" s="35"/>
      <c r="AC8" s="35"/>
      <c r="AD8" s="35"/>
      <c r="AE8" s="17"/>
      <c r="AF8" s="17"/>
      <c r="AG8" s="17"/>
      <c r="AH8" s="35"/>
      <c r="AI8" s="35"/>
      <c r="AJ8" s="17"/>
      <c r="AK8" s="17"/>
      <c r="AL8" s="17"/>
    </row>
    <row r="9" spans="2:38" x14ac:dyDescent="0.25">
      <c r="B9" s="24">
        <v>16</v>
      </c>
      <c r="C9" s="24" t="s">
        <v>48</v>
      </c>
      <c r="D9" s="23">
        <v>12195.997487000001</v>
      </c>
      <c r="E9" s="23">
        <f t="shared" ref="E9:E29" si="0">D9*305</f>
        <v>3719779.2335350001</v>
      </c>
      <c r="G9" s="24">
        <v>16</v>
      </c>
      <c r="H9" s="24" t="s">
        <v>48</v>
      </c>
      <c r="I9" s="23">
        <v>2355.9328890000002</v>
      </c>
      <c r="J9" s="23">
        <f t="shared" ref="J9:J27" si="1">I9*305</f>
        <v>718559.53114500002</v>
      </c>
      <c r="M9" s="24">
        <v>16</v>
      </c>
      <c r="N9" s="24" t="s">
        <v>48</v>
      </c>
      <c r="O9" s="23">
        <v>2404.9002580000001</v>
      </c>
      <c r="P9" s="23">
        <f t="shared" ref="P9:P26" si="2">O9*305</f>
        <v>733494.57868999999</v>
      </c>
      <c r="R9" s="24">
        <v>16</v>
      </c>
      <c r="S9" s="24" t="s">
        <v>48</v>
      </c>
      <c r="T9" s="23">
        <v>257.20127400000001</v>
      </c>
      <c r="U9" s="23">
        <f t="shared" ref="U9:U25" si="3">T9*305</f>
        <v>78446.38857000001</v>
      </c>
      <c r="V9" s="17"/>
      <c r="W9" s="35"/>
      <c r="X9" s="35"/>
      <c r="Y9" s="17"/>
      <c r="Z9" s="17"/>
      <c r="AA9" s="17"/>
      <c r="AB9" s="35"/>
      <c r="AC9" s="35"/>
      <c r="AD9" s="35"/>
      <c r="AE9" s="17"/>
      <c r="AF9" s="17"/>
      <c r="AG9" s="17"/>
      <c r="AH9" s="35"/>
      <c r="AI9" s="35"/>
      <c r="AJ9" s="17"/>
      <c r="AK9" s="17"/>
      <c r="AL9" s="17"/>
    </row>
    <row r="10" spans="2:38" x14ac:dyDescent="0.25">
      <c r="B10" s="24">
        <v>16</v>
      </c>
      <c r="C10" s="24" t="s">
        <v>49</v>
      </c>
      <c r="D10" s="23">
        <v>8224.2124449999992</v>
      </c>
      <c r="E10" s="23">
        <f t="shared" si="0"/>
        <v>2508384.7957249996</v>
      </c>
      <c r="G10" s="24">
        <v>16</v>
      </c>
      <c r="H10" s="24" t="s">
        <v>49</v>
      </c>
      <c r="I10" s="23">
        <v>698.66156100000001</v>
      </c>
      <c r="J10" s="23">
        <f t="shared" si="1"/>
        <v>213091.776105</v>
      </c>
      <c r="M10" s="24">
        <v>16</v>
      </c>
      <c r="N10" s="24" t="s">
        <v>49</v>
      </c>
      <c r="O10" s="23">
        <v>1281.5784650000001</v>
      </c>
      <c r="P10" s="23">
        <f t="shared" si="2"/>
        <v>390881.43182500004</v>
      </c>
      <c r="R10" s="24">
        <v>16</v>
      </c>
      <c r="S10" s="24" t="s">
        <v>49</v>
      </c>
      <c r="T10" s="23">
        <v>76.396612000000005</v>
      </c>
      <c r="U10" s="23">
        <f t="shared" si="3"/>
        <v>23300.966660000002</v>
      </c>
      <c r="V10" s="17"/>
      <c r="W10" s="35"/>
      <c r="X10" s="35"/>
      <c r="Y10" s="17"/>
      <c r="Z10" s="17"/>
      <c r="AA10" s="17"/>
      <c r="AB10" s="35"/>
      <c r="AC10" s="35"/>
      <c r="AD10" s="35"/>
      <c r="AE10" s="17"/>
      <c r="AF10" s="17"/>
      <c r="AG10" s="17"/>
      <c r="AH10" s="35"/>
      <c r="AI10" s="35"/>
      <c r="AJ10" s="17"/>
      <c r="AK10" s="17"/>
      <c r="AL10" s="17"/>
    </row>
    <row r="11" spans="2:38" x14ac:dyDescent="0.25">
      <c r="B11" s="24">
        <v>16</v>
      </c>
      <c r="C11" s="24" t="s">
        <v>50</v>
      </c>
      <c r="D11" s="23">
        <v>2587.174313</v>
      </c>
      <c r="E11" s="23">
        <f t="shared" si="0"/>
        <v>789088.16546499997</v>
      </c>
      <c r="G11" s="24">
        <v>16</v>
      </c>
      <c r="H11" s="24" t="s">
        <v>50</v>
      </c>
      <c r="I11" s="23">
        <v>184.20808</v>
      </c>
      <c r="J11" s="23">
        <f t="shared" si="1"/>
        <v>56183.464399999997</v>
      </c>
      <c r="M11" s="24">
        <v>16</v>
      </c>
      <c r="N11" s="24" t="s">
        <v>50</v>
      </c>
      <c r="O11" s="23">
        <v>354.15671200000003</v>
      </c>
      <c r="P11" s="23">
        <f t="shared" si="2"/>
        <v>108017.79716</v>
      </c>
      <c r="R11" s="24">
        <v>16</v>
      </c>
      <c r="S11" s="24" t="s">
        <v>50</v>
      </c>
      <c r="T11" s="23">
        <v>34.724598999999998</v>
      </c>
      <c r="U11" s="23">
        <f t="shared" si="3"/>
        <v>10591.002694999999</v>
      </c>
      <c r="V11" s="17"/>
      <c r="W11" s="17"/>
      <c r="X11" s="17"/>
      <c r="Y11" s="17"/>
      <c r="Z11" s="17"/>
      <c r="AA11" s="17"/>
      <c r="AB11" s="35"/>
      <c r="AC11" s="35"/>
      <c r="AD11" s="35"/>
      <c r="AE11" s="17"/>
      <c r="AF11" s="17"/>
      <c r="AG11" s="17"/>
      <c r="AH11" s="17"/>
      <c r="AI11" s="17"/>
      <c r="AJ11" s="17"/>
      <c r="AK11" s="17"/>
      <c r="AL11" s="17"/>
    </row>
    <row r="12" spans="2:38" x14ac:dyDescent="0.25">
      <c r="B12" s="24">
        <v>16</v>
      </c>
      <c r="C12" s="24" t="s">
        <v>51</v>
      </c>
      <c r="D12" s="23">
        <v>1547.064351</v>
      </c>
      <c r="E12" s="23">
        <f t="shared" si="0"/>
        <v>471854.62705499999</v>
      </c>
      <c r="G12" s="24">
        <v>16</v>
      </c>
      <c r="H12" s="24" t="s">
        <v>51</v>
      </c>
      <c r="I12" s="23">
        <v>216.97018</v>
      </c>
      <c r="J12" s="23">
        <f t="shared" si="1"/>
        <v>66175.904899999994</v>
      </c>
      <c r="M12" s="24">
        <v>16</v>
      </c>
      <c r="N12" s="24" t="s">
        <v>51</v>
      </c>
      <c r="O12" s="23">
        <v>179.645228</v>
      </c>
      <c r="P12" s="23">
        <f t="shared" si="2"/>
        <v>54791.794540000003</v>
      </c>
      <c r="R12" s="24">
        <v>16</v>
      </c>
      <c r="S12" s="24" t="s">
        <v>51</v>
      </c>
      <c r="T12" s="23">
        <v>9.3398210000000006</v>
      </c>
      <c r="U12" s="23">
        <f t="shared" si="3"/>
        <v>2848.6454050000002</v>
      </c>
      <c r="V12" s="17"/>
      <c r="W12" s="17"/>
      <c r="X12" s="17"/>
      <c r="Y12" s="17"/>
      <c r="Z12" s="17"/>
      <c r="AA12" s="17"/>
      <c r="AB12" s="35"/>
      <c r="AC12" s="35"/>
      <c r="AD12" s="35"/>
      <c r="AE12" s="17"/>
      <c r="AF12" s="17"/>
      <c r="AG12" s="17"/>
      <c r="AH12" s="17"/>
      <c r="AI12" s="17"/>
      <c r="AJ12" s="17"/>
      <c r="AK12" s="17"/>
      <c r="AL12" s="17"/>
    </row>
    <row r="13" spans="2:38" x14ac:dyDescent="0.25">
      <c r="B13" s="24">
        <v>17</v>
      </c>
      <c r="C13" s="24" t="s">
        <v>52</v>
      </c>
      <c r="D13" s="23">
        <v>1368.210525</v>
      </c>
      <c r="E13" s="23">
        <f t="shared" si="0"/>
        <v>417304.21012499998</v>
      </c>
      <c r="G13" s="24">
        <v>17</v>
      </c>
      <c r="H13" s="24" t="s">
        <v>52</v>
      </c>
      <c r="I13" s="23">
        <v>104.19646</v>
      </c>
      <c r="J13" s="23">
        <f t="shared" si="1"/>
        <v>31779.920300000002</v>
      </c>
      <c r="M13" s="24">
        <v>17</v>
      </c>
      <c r="N13" s="24" t="s">
        <v>52</v>
      </c>
      <c r="O13" s="23">
        <v>166.85413700000001</v>
      </c>
      <c r="P13" s="23">
        <f t="shared" si="2"/>
        <v>50890.511785000002</v>
      </c>
      <c r="R13" s="24">
        <v>17</v>
      </c>
      <c r="S13" s="24" t="s">
        <v>52</v>
      </c>
      <c r="T13" s="23">
        <v>14.965209</v>
      </c>
      <c r="U13" s="23">
        <f t="shared" si="3"/>
        <v>4564.3887450000002</v>
      </c>
      <c r="V13" s="17"/>
      <c r="W13" s="17"/>
      <c r="X13" s="17"/>
      <c r="Y13" s="17"/>
      <c r="Z13" s="17"/>
      <c r="AA13" s="17"/>
      <c r="AB13" s="35"/>
      <c r="AC13" s="35"/>
      <c r="AD13" s="35"/>
      <c r="AE13" s="17"/>
      <c r="AF13" s="17"/>
      <c r="AG13" s="17"/>
      <c r="AH13" s="17"/>
      <c r="AI13" s="17"/>
      <c r="AJ13" s="17"/>
      <c r="AK13" s="17"/>
      <c r="AL13" s="17"/>
    </row>
    <row r="14" spans="2:38" x14ac:dyDescent="0.25">
      <c r="B14" s="24">
        <v>17</v>
      </c>
      <c r="C14" s="24" t="s">
        <v>48</v>
      </c>
      <c r="D14" s="23">
        <v>1892.345916</v>
      </c>
      <c r="E14" s="23">
        <f t="shared" si="0"/>
        <v>577165.50437999994</v>
      </c>
      <c r="G14" s="24">
        <v>17</v>
      </c>
      <c r="H14" s="24" t="s">
        <v>48</v>
      </c>
      <c r="I14" s="23">
        <v>117.475666</v>
      </c>
      <c r="J14" s="23">
        <f t="shared" si="1"/>
        <v>35830.078130000002</v>
      </c>
      <c r="M14" s="24">
        <v>17</v>
      </c>
      <c r="N14" s="24" t="s">
        <v>48</v>
      </c>
      <c r="O14" s="23">
        <v>248.91030499999999</v>
      </c>
      <c r="P14" s="23">
        <f t="shared" si="2"/>
        <v>75917.643024999998</v>
      </c>
      <c r="R14" s="24">
        <v>17</v>
      </c>
      <c r="S14" s="24" t="s">
        <v>48</v>
      </c>
      <c r="T14" s="23">
        <v>19.740781999999999</v>
      </c>
      <c r="U14" s="23">
        <f t="shared" si="3"/>
        <v>6020.93851</v>
      </c>
    </row>
    <row r="15" spans="2:38" x14ac:dyDescent="0.25">
      <c r="B15" s="24">
        <v>17</v>
      </c>
      <c r="C15" s="24" t="s">
        <v>49</v>
      </c>
      <c r="D15" s="23">
        <v>1398.306255</v>
      </c>
      <c r="E15" s="23">
        <f t="shared" si="0"/>
        <v>426483.40777499997</v>
      </c>
      <c r="G15" s="24">
        <v>17</v>
      </c>
      <c r="H15" s="24" t="s">
        <v>49</v>
      </c>
      <c r="I15" s="23">
        <v>81.210856000000007</v>
      </c>
      <c r="J15" s="23">
        <f t="shared" si="1"/>
        <v>24769.311080000003</v>
      </c>
      <c r="M15" s="24">
        <v>17</v>
      </c>
      <c r="N15" s="24" t="s">
        <v>49</v>
      </c>
      <c r="O15" s="23">
        <v>133.22400200000001</v>
      </c>
      <c r="P15" s="23">
        <f t="shared" si="2"/>
        <v>40633.320610000002</v>
      </c>
      <c r="R15" s="24">
        <v>17</v>
      </c>
      <c r="S15" s="24" t="s">
        <v>49</v>
      </c>
      <c r="T15" s="23">
        <v>12.584016</v>
      </c>
      <c r="U15" s="23">
        <f t="shared" si="3"/>
        <v>3838.1248799999998</v>
      </c>
    </row>
    <row r="16" spans="2:38" x14ac:dyDescent="0.25">
      <c r="B16" s="24">
        <v>17</v>
      </c>
      <c r="C16" s="24" t="s">
        <v>50</v>
      </c>
      <c r="D16" s="23">
        <v>754.33034499999997</v>
      </c>
      <c r="E16" s="23">
        <f t="shared" si="0"/>
        <v>230070.755225</v>
      </c>
      <c r="G16" s="24">
        <v>17</v>
      </c>
      <c r="H16" s="24" t="s">
        <v>50</v>
      </c>
      <c r="I16" s="23">
        <v>17.092555000000001</v>
      </c>
      <c r="J16" s="23">
        <f t="shared" si="1"/>
        <v>5213.2292750000006</v>
      </c>
      <c r="M16" s="24">
        <v>17</v>
      </c>
      <c r="N16" s="24" t="s">
        <v>50</v>
      </c>
      <c r="O16" s="23">
        <v>98.433918000000006</v>
      </c>
      <c r="P16" s="23">
        <f t="shared" si="2"/>
        <v>30022.344990000001</v>
      </c>
      <c r="R16" s="24">
        <v>24</v>
      </c>
      <c r="S16" s="24" t="s">
        <v>52</v>
      </c>
      <c r="T16" s="23">
        <v>2180.8697699999998</v>
      </c>
      <c r="U16" s="23">
        <f t="shared" si="3"/>
        <v>665165.27984999993</v>
      </c>
    </row>
    <row r="17" spans="2:21" x14ac:dyDescent="0.25">
      <c r="B17" s="24">
        <v>17</v>
      </c>
      <c r="C17" s="24" t="s">
        <v>51</v>
      </c>
      <c r="D17" s="23">
        <v>147.65113099999999</v>
      </c>
      <c r="E17" s="23">
        <f t="shared" si="0"/>
        <v>45033.594955</v>
      </c>
      <c r="G17" s="24">
        <v>24</v>
      </c>
      <c r="H17" s="24" t="s">
        <v>52</v>
      </c>
      <c r="I17" s="23">
        <v>12578.703812</v>
      </c>
      <c r="J17" s="23">
        <f t="shared" si="1"/>
        <v>3836504.6626599999</v>
      </c>
      <c r="M17" s="24">
        <v>24</v>
      </c>
      <c r="N17" s="24" t="s">
        <v>52</v>
      </c>
      <c r="O17" s="23">
        <v>5566.9523250000002</v>
      </c>
      <c r="P17" s="23">
        <f t="shared" si="2"/>
        <v>1697920.4591250001</v>
      </c>
      <c r="R17" s="24">
        <v>24</v>
      </c>
      <c r="S17" s="24" t="s">
        <v>48</v>
      </c>
      <c r="T17" s="23">
        <v>1231.5464159999999</v>
      </c>
      <c r="U17" s="23">
        <f t="shared" si="3"/>
        <v>375621.65687999997</v>
      </c>
    </row>
    <row r="18" spans="2:21" x14ac:dyDescent="0.25">
      <c r="B18" s="24">
        <v>24</v>
      </c>
      <c r="C18" s="24" t="s">
        <v>52</v>
      </c>
      <c r="D18" s="23">
        <v>36684.107999</v>
      </c>
      <c r="E18" s="23">
        <f t="shared" si="0"/>
        <v>11188652.939695001</v>
      </c>
      <c r="G18" s="24">
        <v>24</v>
      </c>
      <c r="H18" s="24" t="s">
        <v>48</v>
      </c>
      <c r="I18" s="23">
        <v>12398.457893000001</v>
      </c>
      <c r="J18" s="23">
        <f t="shared" si="1"/>
        <v>3781529.6573650003</v>
      </c>
      <c r="M18" s="24">
        <v>24</v>
      </c>
      <c r="N18" s="24" t="s">
        <v>48</v>
      </c>
      <c r="O18" s="23">
        <v>5800.6965209999998</v>
      </c>
      <c r="P18" s="23">
        <f t="shared" si="2"/>
        <v>1769212.438905</v>
      </c>
      <c r="R18" s="24">
        <v>24</v>
      </c>
      <c r="S18" s="24" t="s">
        <v>49</v>
      </c>
      <c r="T18" s="23">
        <v>353.06934799999999</v>
      </c>
      <c r="U18" s="23">
        <f t="shared" si="3"/>
        <v>107686.15114</v>
      </c>
    </row>
    <row r="19" spans="2:21" x14ac:dyDescent="0.25">
      <c r="B19" s="24">
        <v>24</v>
      </c>
      <c r="C19" s="24" t="s">
        <v>48</v>
      </c>
      <c r="D19" s="23">
        <v>47327.923512000001</v>
      </c>
      <c r="E19" s="23">
        <f t="shared" si="0"/>
        <v>14435016.671159999</v>
      </c>
      <c r="G19" s="24">
        <v>24</v>
      </c>
      <c r="H19" s="24" t="s">
        <v>49</v>
      </c>
      <c r="I19" s="23">
        <v>4461.1608960000003</v>
      </c>
      <c r="J19" s="23">
        <f t="shared" si="1"/>
        <v>1360654.0732800001</v>
      </c>
      <c r="M19" s="24">
        <v>24</v>
      </c>
      <c r="N19" s="24" t="s">
        <v>49</v>
      </c>
      <c r="O19" s="23">
        <v>2861.3112460000002</v>
      </c>
      <c r="P19" s="23">
        <f t="shared" si="2"/>
        <v>872699.93003000005</v>
      </c>
      <c r="R19" s="24">
        <v>24</v>
      </c>
      <c r="S19" s="24" t="s">
        <v>50</v>
      </c>
      <c r="T19" s="23">
        <v>166.64175299999999</v>
      </c>
      <c r="U19" s="23">
        <f t="shared" si="3"/>
        <v>50825.734664999996</v>
      </c>
    </row>
    <row r="20" spans="2:21" x14ac:dyDescent="0.25">
      <c r="B20" s="24">
        <v>24</v>
      </c>
      <c r="C20" s="24" t="s">
        <v>49</v>
      </c>
      <c r="D20" s="23">
        <v>24751.235307999999</v>
      </c>
      <c r="E20" s="23">
        <f t="shared" si="0"/>
        <v>7549126.7689399999</v>
      </c>
      <c r="G20" s="24">
        <v>24</v>
      </c>
      <c r="H20" s="24" t="s">
        <v>50</v>
      </c>
      <c r="I20" s="23">
        <v>1821.830156</v>
      </c>
      <c r="J20" s="23">
        <f t="shared" si="1"/>
        <v>555658.19758000004</v>
      </c>
      <c r="M20" s="24">
        <v>24</v>
      </c>
      <c r="N20" s="24" t="s">
        <v>50</v>
      </c>
      <c r="O20" s="23">
        <v>1443.4783010000001</v>
      </c>
      <c r="P20" s="23">
        <f t="shared" si="2"/>
        <v>440260.88180500001</v>
      </c>
      <c r="R20" s="24">
        <v>24</v>
      </c>
      <c r="S20" s="24" t="s">
        <v>51</v>
      </c>
      <c r="T20" s="23">
        <v>60.789651999999997</v>
      </c>
      <c r="U20" s="23">
        <f t="shared" si="3"/>
        <v>18540.843859999997</v>
      </c>
    </row>
    <row r="21" spans="2:21" x14ac:dyDescent="0.25">
      <c r="B21" s="24">
        <v>24</v>
      </c>
      <c r="C21" s="24" t="s">
        <v>50</v>
      </c>
      <c r="D21" s="23">
        <v>13901.152308000001</v>
      </c>
      <c r="E21" s="23">
        <f t="shared" si="0"/>
        <v>4239851.4539400004</v>
      </c>
      <c r="G21" s="24">
        <v>24</v>
      </c>
      <c r="H21" s="24" t="s">
        <v>51</v>
      </c>
      <c r="I21" s="23">
        <v>394.507542</v>
      </c>
      <c r="J21" s="23">
        <f t="shared" si="1"/>
        <v>120324.80031000001</v>
      </c>
      <c r="M21" s="24">
        <v>24</v>
      </c>
      <c r="N21" s="24" t="s">
        <v>51</v>
      </c>
      <c r="O21" s="23">
        <v>1043.9013910000001</v>
      </c>
      <c r="P21" s="23">
        <f t="shared" si="2"/>
        <v>318389.92425500002</v>
      </c>
      <c r="R21" s="24" t="s">
        <v>53</v>
      </c>
      <c r="S21" s="24" t="s">
        <v>52</v>
      </c>
      <c r="T21" s="23">
        <v>207.38291799999999</v>
      </c>
      <c r="U21" s="23">
        <f t="shared" si="3"/>
        <v>63251.789989999997</v>
      </c>
    </row>
    <row r="22" spans="2:21" x14ac:dyDescent="0.25">
      <c r="B22" s="24">
        <v>24</v>
      </c>
      <c r="C22" s="24" t="s">
        <v>51</v>
      </c>
      <c r="D22" s="23">
        <v>7791.4738809999999</v>
      </c>
      <c r="E22" s="23">
        <f t="shared" si="0"/>
        <v>2376399.5337049998</v>
      </c>
      <c r="G22" s="24">
        <v>30</v>
      </c>
      <c r="H22" s="24" t="s">
        <v>52</v>
      </c>
      <c r="I22" s="23">
        <v>1460.6077439999999</v>
      </c>
      <c r="J22" s="23">
        <f t="shared" si="1"/>
        <v>445485.36192</v>
      </c>
      <c r="M22" s="24" t="s">
        <v>58</v>
      </c>
      <c r="N22" s="24" t="s">
        <v>52</v>
      </c>
      <c r="O22" s="23">
        <v>791.66385700000001</v>
      </c>
      <c r="P22" s="23">
        <f t="shared" si="2"/>
        <v>241457.47638500002</v>
      </c>
      <c r="R22" s="24" t="s">
        <v>53</v>
      </c>
      <c r="S22" s="24" t="s">
        <v>48</v>
      </c>
      <c r="T22" s="23">
        <v>329.30247500000002</v>
      </c>
      <c r="U22" s="23">
        <f t="shared" si="3"/>
        <v>100437.254875</v>
      </c>
    </row>
    <row r="23" spans="2:21" x14ac:dyDescent="0.25">
      <c r="B23" s="24">
        <v>30</v>
      </c>
      <c r="C23" s="24" t="s">
        <v>52</v>
      </c>
      <c r="D23" s="23">
        <v>2694.606738</v>
      </c>
      <c r="E23" s="23">
        <f t="shared" si="0"/>
        <v>821855.05509000004</v>
      </c>
      <c r="G23" s="24">
        <v>30</v>
      </c>
      <c r="H23" s="24" t="s">
        <v>48</v>
      </c>
      <c r="I23" s="23">
        <v>1331.0652009999999</v>
      </c>
      <c r="J23" s="23">
        <f t="shared" si="1"/>
        <v>405974.88630499999</v>
      </c>
      <c r="M23" s="24" t="s">
        <v>58</v>
      </c>
      <c r="N23" s="24" t="s">
        <v>48</v>
      </c>
      <c r="O23" s="23">
        <v>3010.20325</v>
      </c>
      <c r="P23" s="23">
        <f t="shared" si="2"/>
        <v>918111.99124999996</v>
      </c>
      <c r="R23" s="24" t="s">
        <v>53</v>
      </c>
      <c r="S23" s="24" t="s">
        <v>49</v>
      </c>
      <c r="T23" s="23">
        <v>8.3227729999999998</v>
      </c>
      <c r="U23" s="23">
        <f t="shared" si="3"/>
        <v>2538.4457649999999</v>
      </c>
    </row>
    <row r="24" spans="2:21" x14ac:dyDescent="0.25">
      <c r="B24" s="24">
        <v>30</v>
      </c>
      <c r="C24" s="24" t="s">
        <v>48</v>
      </c>
      <c r="D24" s="23">
        <v>8898.3001629999999</v>
      </c>
      <c r="E24" s="23">
        <f t="shared" si="0"/>
        <v>2713981.5497149997</v>
      </c>
      <c r="G24" s="24">
        <v>30</v>
      </c>
      <c r="H24" s="24" t="s">
        <v>49</v>
      </c>
      <c r="I24" s="23">
        <v>117.9579</v>
      </c>
      <c r="J24" s="23">
        <f t="shared" si="1"/>
        <v>35977.159500000002</v>
      </c>
      <c r="M24" s="24" t="s">
        <v>58</v>
      </c>
      <c r="N24" s="24" t="s">
        <v>49</v>
      </c>
      <c r="O24" s="23">
        <v>319.61309899999998</v>
      </c>
      <c r="P24" s="23">
        <f t="shared" si="2"/>
        <v>97481.995194999996</v>
      </c>
      <c r="R24" s="24" t="s">
        <v>54</v>
      </c>
      <c r="S24" s="24" t="s">
        <v>52</v>
      </c>
      <c r="T24" s="23">
        <v>3.089969</v>
      </c>
      <c r="U24" s="23">
        <f t="shared" si="3"/>
        <v>942.44054500000004</v>
      </c>
    </row>
    <row r="25" spans="2:21" x14ac:dyDescent="0.25">
      <c r="B25" s="24">
        <v>30</v>
      </c>
      <c r="C25" s="24" t="s">
        <v>49</v>
      </c>
      <c r="D25" s="23">
        <v>1400.8828120000001</v>
      </c>
      <c r="E25" s="23">
        <f t="shared" si="0"/>
        <v>427269.25766</v>
      </c>
      <c r="G25" s="24">
        <v>30</v>
      </c>
      <c r="H25" s="24" t="s">
        <v>50</v>
      </c>
      <c r="I25" s="23">
        <v>1.8811100000000001</v>
      </c>
      <c r="J25" s="23">
        <f t="shared" si="1"/>
        <v>573.73855000000003</v>
      </c>
      <c r="M25" s="24" t="s">
        <v>54</v>
      </c>
      <c r="N25" s="24" t="s">
        <v>52</v>
      </c>
      <c r="O25" s="23">
        <v>29.699202</v>
      </c>
      <c r="P25" s="23">
        <f t="shared" si="2"/>
        <v>9058.2566100000004</v>
      </c>
      <c r="R25" s="24" t="s">
        <v>54</v>
      </c>
      <c r="S25" s="24" t="s">
        <v>48</v>
      </c>
      <c r="T25" s="31">
        <v>7.3250520000000003</v>
      </c>
      <c r="U25" s="31">
        <f t="shared" si="3"/>
        <v>2234.14086</v>
      </c>
    </row>
    <row r="26" spans="2:21" x14ac:dyDescent="0.25">
      <c r="B26" s="24">
        <v>30</v>
      </c>
      <c r="C26" s="24" t="s">
        <v>50</v>
      </c>
      <c r="D26" s="23">
        <v>25.739353999999999</v>
      </c>
      <c r="E26" s="23">
        <f t="shared" si="0"/>
        <v>7850.5029699999996</v>
      </c>
      <c r="G26" s="24">
        <v>53</v>
      </c>
      <c r="H26" s="24" t="s">
        <v>52</v>
      </c>
      <c r="I26" s="23">
        <v>157.30419599999999</v>
      </c>
      <c r="J26" s="23">
        <f t="shared" si="1"/>
        <v>47977.779779999997</v>
      </c>
      <c r="M26" s="24" t="s">
        <v>54</v>
      </c>
      <c r="N26" s="24" t="s">
        <v>48</v>
      </c>
      <c r="O26" s="31">
        <v>0.32182899999999998</v>
      </c>
      <c r="P26" s="31">
        <f t="shared" si="2"/>
        <v>98.157844999999995</v>
      </c>
      <c r="T26" s="23">
        <f>SUMIF(S8:S25,"&lt;&gt;T",T8:T25)</f>
        <v>2566.9845729999997</v>
      </c>
      <c r="U26" s="23">
        <f>SUMIF(S8:S25,"&lt;&gt;T",U8:U25)</f>
        <v>782930.294765</v>
      </c>
    </row>
    <row r="27" spans="2:21" x14ac:dyDescent="0.25">
      <c r="B27" s="24">
        <v>53</v>
      </c>
      <c r="C27" s="24" t="s">
        <v>52</v>
      </c>
      <c r="D27" s="23">
        <v>955.29734800000006</v>
      </c>
      <c r="E27" s="23">
        <f t="shared" si="0"/>
        <v>291365.69114000001</v>
      </c>
      <c r="G27" s="24">
        <v>53</v>
      </c>
      <c r="H27" s="24" t="s">
        <v>48</v>
      </c>
      <c r="I27" s="31">
        <v>40.133887000000001</v>
      </c>
      <c r="J27" s="23">
        <f t="shared" si="1"/>
        <v>12240.835535</v>
      </c>
      <c r="O27" s="23">
        <f>SUMIF(N8:N26,"&lt;&gt;T",O8:O26)</f>
        <v>19180.374524999996</v>
      </c>
      <c r="P27" s="23">
        <f>SUMIF(N8:N26,"&lt;&gt;T",P8:P26)</f>
        <v>5850014.2301250007</v>
      </c>
    </row>
    <row r="28" spans="2:21" x14ac:dyDescent="0.25">
      <c r="B28" s="24">
        <v>53</v>
      </c>
      <c r="C28" s="24" t="s">
        <v>48</v>
      </c>
      <c r="D28" s="23">
        <v>106.488782</v>
      </c>
      <c r="E28" s="23">
        <f t="shared" si="0"/>
        <v>32479.078509999999</v>
      </c>
      <c r="I28" s="23">
        <f>SUMIF(H8:H27,"&lt;&gt;T",I8:I27)</f>
        <v>24238.546372000001</v>
      </c>
      <c r="J28" s="23">
        <f>SUMIF(H8:H27,"&lt;&gt;T",J8:J27)</f>
        <v>7392756.6434600009</v>
      </c>
    </row>
    <row r="29" spans="2:21" x14ac:dyDescent="0.25">
      <c r="B29" s="24">
        <v>53</v>
      </c>
      <c r="C29" s="24" t="s">
        <v>50</v>
      </c>
      <c r="D29" s="23">
        <v>17.973969</v>
      </c>
      <c r="E29" s="23">
        <f t="shared" si="0"/>
        <v>5482.0605450000003</v>
      </c>
    </row>
    <row r="30" spans="2:21" x14ac:dyDescent="0.25">
      <c r="D30" s="23">
        <f>SUMIF(C8:C29,"&lt;&gt;T",D8:D29)</f>
        <v>132968.252332</v>
      </c>
      <c r="E30" s="23">
        <f>SUMIF(C8:C29,"&lt;&gt;T",E8:E29)</f>
        <v>40555316.961259998</v>
      </c>
    </row>
    <row r="33" spans="2:2" x14ac:dyDescent="0.25">
      <c r="B33" s="32" t="s">
        <v>55</v>
      </c>
    </row>
    <row r="34" spans="2:2" x14ac:dyDescent="0.25">
      <c r="B34" s="32" t="s">
        <v>56</v>
      </c>
    </row>
    <row r="35" spans="2:2" x14ac:dyDescent="0.25">
      <c r="B35" s="32" t="s">
        <v>57</v>
      </c>
    </row>
    <row r="36" spans="2:2" x14ac:dyDescent="0.25">
      <c r="B36" s="32" t="s">
        <v>187</v>
      </c>
    </row>
    <row r="37" spans="2:2" x14ac:dyDescent="0.25">
      <c r="B37" s="32" t="s">
        <v>188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4"/>
  <sheetViews>
    <sheetView workbookViewId="0">
      <selection activeCell="F85" sqref="F85"/>
    </sheetView>
  </sheetViews>
  <sheetFormatPr defaultColWidth="9.109375" defaultRowHeight="12" x14ac:dyDescent="0.25"/>
  <cols>
    <col min="1" max="1" width="5.6640625" style="23" customWidth="1"/>
    <col min="2" max="2" width="7" style="24" customWidth="1"/>
    <col min="3" max="3" width="9.5546875" style="24" customWidth="1"/>
    <col min="4" max="4" width="18.6640625" style="23" customWidth="1"/>
    <col min="5" max="5" width="9.88671875" style="24" bestFit="1" customWidth="1"/>
    <col min="6" max="6" width="9.109375" style="23"/>
    <col min="7" max="7" width="5.6640625" style="23" customWidth="1"/>
    <col min="8" max="8" width="7.44140625" style="24" customWidth="1"/>
    <col min="9" max="9" width="7" style="24" customWidth="1"/>
    <col min="10" max="10" width="18.6640625" style="23" customWidth="1"/>
    <col min="11" max="11" width="9.109375" style="24"/>
    <col min="12" max="12" width="11" style="23" customWidth="1"/>
    <col min="13" max="14" width="3.6640625" style="17" customWidth="1"/>
    <col min="15" max="15" width="7.33203125" style="35" customWidth="1"/>
    <col min="16" max="16" width="6.6640625" style="24" customWidth="1"/>
    <col min="17" max="17" width="18.6640625" style="23" customWidth="1"/>
    <col min="18" max="18" width="9.88671875" style="24" bestFit="1" customWidth="1"/>
    <col min="19" max="19" width="9.109375" style="23"/>
    <col min="20" max="20" width="5.6640625" style="23" customWidth="1"/>
    <col min="21" max="21" width="7.33203125" style="23" customWidth="1"/>
    <col min="22" max="22" width="6.6640625" style="23" customWidth="1"/>
    <col min="23" max="23" width="18.6640625" style="23" customWidth="1"/>
    <col min="24" max="24" width="9.109375" style="24"/>
    <col min="25" max="25" width="11" style="58" customWidth="1"/>
    <col min="26" max="26" width="10.6640625" style="23" customWidth="1"/>
    <col min="27" max="28" width="10.6640625" style="24" customWidth="1"/>
    <col min="29" max="16384" width="9.109375" style="23"/>
  </cols>
  <sheetData>
    <row r="1" spans="1:42" x14ac:dyDescent="0.25">
      <c r="A1" s="41" t="s">
        <v>164</v>
      </c>
      <c r="B1" s="59"/>
      <c r="C1" s="59"/>
      <c r="AA1" s="35"/>
      <c r="AB1" s="35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</row>
    <row r="2" spans="1:42" x14ac:dyDescent="0.25">
      <c r="B2" s="30" t="s">
        <v>160</v>
      </c>
      <c r="H2" s="30" t="s">
        <v>161</v>
      </c>
      <c r="L2" s="61"/>
      <c r="O2" s="43" t="s">
        <v>162</v>
      </c>
      <c r="P2" s="62"/>
      <c r="U2" s="30" t="s">
        <v>163</v>
      </c>
      <c r="AA2" s="48"/>
      <c r="AB2" s="35"/>
      <c r="AC2" s="17"/>
      <c r="AD2" s="17"/>
      <c r="AE2" s="17"/>
      <c r="AF2" s="49"/>
      <c r="AG2" s="17"/>
      <c r="AH2" s="17"/>
      <c r="AI2" s="17"/>
      <c r="AJ2" s="17"/>
      <c r="AK2" s="17"/>
      <c r="AL2" s="48"/>
      <c r="AM2" s="35"/>
      <c r="AN2" s="17"/>
      <c r="AO2" s="17"/>
      <c r="AP2" s="17"/>
    </row>
    <row r="3" spans="1:42" x14ac:dyDescent="0.25">
      <c r="B3" s="25" t="s">
        <v>46</v>
      </c>
      <c r="F3" s="25"/>
      <c r="H3" s="25" t="s">
        <v>47</v>
      </c>
      <c r="L3" s="60"/>
      <c r="O3" s="40" t="s">
        <v>46</v>
      </c>
      <c r="P3" s="63"/>
      <c r="U3" s="25" t="s">
        <v>47</v>
      </c>
      <c r="Z3" s="17"/>
      <c r="AA3" s="47"/>
      <c r="AB3" s="35"/>
      <c r="AC3" s="17"/>
      <c r="AD3" s="17"/>
      <c r="AE3" s="17"/>
      <c r="AF3" s="50"/>
      <c r="AG3" s="17"/>
      <c r="AH3" s="17"/>
      <c r="AI3" s="17"/>
      <c r="AJ3" s="17"/>
      <c r="AK3" s="17"/>
      <c r="AL3" s="47"/>
      <c r="AM3" s="35"/>
      <c r="AN3" s="17"/>
      <c r="AO3" s="17"/>
      <c r="AP3" s="17"/>
    </row>
    <row r="4" spans="1:42" s="39" customFormat="1" x14ac:dyDescent="0.25">
      <c r="B4" s="36" t="s">
        <v>194</v>
      </c>
      <c r="C4" s="36" t="s">
        <v>195</v>
      </c>
      <c r="D4" s="36" t="s">
        <v>60</v>
      </c>
      <c r="E4" s="36" t="s">
        <v>43</v>
      </c>
      <c r="F4" s="36" t="s">
        <v>44</v>
      </c>
      <c r="G4" s="37"/>
      <c r="H4" s="36" t="s">
        <v>194</v>
      </c>
      <c r="I4" s="36" t="s">
        <v>195</v>
      </c>
      <c r="J4" s="36" t="s">
        <v>60</v>
      </c>
      <c r="K4" s="36" t="s">
        <v>43</v>
      </c>
      <c r="L4" s="36" t="s">
        <v>44</v>
      </c>
      <c r="M4" s="37"/>
      <c r="N4" s="37"/>
      <c r="O4" s="36" t="s">
        <v>194</v>
      </c>
      <c r="P4" s="36" t="s">
        <v>195</v>
      </c>
      <c r="Q4" s="36" t="s">
        <v>60</v>
      </c>
      <c r="R4" s="36" t="s">
        <v>43</v>
      </c>
      <c r="S4" s="36" t="s">
        <v>44</v>
      </c>
      <c r="T4" s="37"/>
      <c r="U4" s="36" t="s">
        <v>194</v>
      </c>
      <c r="V4" s="36" t="s">
        <v>195</v>
      </c>
      <c r="W4" s="36" t="s">
        <v>60</v>
      </c>
      <c r="X4" s="36" t="s">
        <v>43</v>
      </c>
      <c r="Y4" s="36" t="s">
        <v>44</v>
      </c>
      <c r="AA4" s="37"/>
      <c r="AB4" s="37"/>
      <c r="AC4" s="51"/>
      <c r="AD4" s="37"/>
      <c r="AE4" s="38"/>
      <c r="AF4" s="52"/>
      <c r="AG4" s="52"/>
      <c r="AH4" s="52"/>
      <c r="AI4" s="53"/>
      <c r="AJ4" s="53"/>
      <c r="AK4" s="38"/>
      <c r="AL4" s="37"/>
      <c r="AM4" s="37"/>
      <c r="AN4" s="37"/>
      <c r="AO4" s="37"/>
      <c r="AP4" s="38"/>
    </row>
    <row r="5" spans="1:42" x14ac:dyDescent="0.25">
      <c r="B5" s="24">
        <v>16</v>
      </c>
      <c r="C5" s="24" t="s">
        <v>190</v>
      </c>
      <c r="D5" s="23" t="s">
        <v>61</v>
      </c>
      <c r="E5" s="24" t="s">
        <v>52</v>
      </c>
      <c r="F5" s="23">
        <v>5215.780745</v>
      </c>
      <c r="H5" s="24">
        <v>16</v>
      </c>
      <c r="I5" s="24" t="s">
        <v>190</v>
      </c>
      <c r="J5" s="23" t="s">
        <v>61</v>
      </c>
      <c r="K5" s="24" t="s">
        <v>52</v>
      </c>
      <c r="L5" s="23">
        <v>1200.0891039999999</v>
      </c>
      <c r="O5" s="35">
        <v>16</v>
      </c>
      <c r="P5" s="24" t="s">
        <v>190</v>
      </c>
      <c r="Q5" s="23" t="s">
        <v>61</v>
      </c>
      <c r="R5" s="24" t="s">
        <v>52</v>
      </c>
      <c r="S5" s="23">
        <v>715.356673</v>
      </c>
      <c r="U5" s="24">
        <v>16</v>
      </c>
      <c r="V5" s="24" t="s">
        <v>190</v>
      </c>
      <c r="W5" s="23" t="s">
        <v>61</v>
      </c>
      <c r="X5" s="24" t="s">
        <v>52</v>
      </c>
      <c r="Y5" s="58">
        <v>256.08004299999999</v>
      </c>
      <c r="AA5" s="35"/>
      <c r="AB5" s="35"/>
      <c r="AC5" s="17"/>
      <c r="AD5" s="17"/>
      <c r="AE5" s="17"/>
      <c r="AF5" s="35"/>
      <c r="AG5" s="35"/>
      <c r="AH5" s="35"/>
      <c r="AI5" s="17"/>
      <c r="AJ5" s="17"/>
      <c r="AK5" s="17"/>
      <c r="AL5" s="17"/>
      <c r="AM5" s="35"/>
      <c r="AN5" s="17"/>
      <c r="AO5" s="17"/>
      <c r="AP5" s="17"/>
    </row>
    <row r="6" spans="1:42" x14ac:dyDescent="0.25">
      <c r="B6" s="24">
        <v>16</v>
      </c>
      <c r="C6" s="24" t="s">
        <v>190</v>
      </c>
      <c r="D6" s="23" t="s">
        <v>61</v>
      </c>
      <c r="E6" s="24" t="s">
        <v>48</v>
      </c>
      <c r="F6" s="23">
        <v>9165.9844890000004</v>
      </c>
      <c r="H6" s="24">
        <v>16</v>
      </c>
      <c r="I6" s="24" t="s">
        <v>190</v>
      </c>
      <c r="J6" s="23" t="s">
        <v>61</v>
      </c>
      <c r="K6" s="24" t="s">
        <v>48</v>
      </c>
      <c r="L6" s="23">
        <v>1732.839557</v>
      </c>
      <c r="O6" s="35">
        <v>16</v>
      </c>
      <c r="P6" s="24" t="s">
        <v>190</v>
      </c>
      <c r="Q6" s="23" t="s">
        <v>61</v>
      </c>
      <c r="R6" s="24" t="s">
        <v>48</v>
      </c>
      <c r="S6" s="23">
        <v>1672.6170030000001</v>
      </c>
      <c r="U6" s="24">
        <v>16</v>
      </c>
      <c r="V6" s="24" t="s">
        <v>190</v>
      </c>
      <c r="W6" s="23" t="s">
        <v>61</v>
      </c>
      <c r="X6" s="24" t="s">
        <v>48</v>
      </c>
      <c r="Y6" s="58">
        <v>213.26246800000001</v>
      </c>
      <c r="AA6" s="35"/>
      <c r="AB6" s="35"/>
      <c r="AC6" s="17"/>
      <c r="AD6" s="17"/>
      <c r="AE6" s="17"/>
      <c r="AF6" s="35"/>
      <c r="AG6" s="35"/>
      <c r="AH6" s="35"/>
      <c r="AI6" s="17"/>
      <c r="AJ6" s="17"/>
      <c r="AK6" s="17"/>
      <c r="AL6" s="17"/>
      <c r="AM6" s="35"/>
      <c r="AN6" s="17"/>
      <c r="AO6" s="17"/>
      <c r="AP6" s="17"/>
    </row>
    <row r="7" spans="1:42" x14ac:dyDescent="0.25">
      <c r="B7" s="24">
        <v>16</v>
      </c>
      <c r="C7" s="24" t="s">
        <v>190</v>
      </c>
      <c r="D7" s="23" t="s">
        <v>61</v>
      </c>
      <c r="E7" s="24" t="s">
        <v>49</v>
      </c>
      <c r="F7" s="23">
        <v>5077.9549139999999</v>
      </c>
      <c r="H7" s="24">
        <v>16</v>
      </c>
      <c r="I7" s="24" t="s">
        <v>190</v>
      </c>
      <c r="J7" s="23" t="s">
        <v>61</v>
      </c>
      <c r="K7" s="24" t="s">
        <v>49</v>
      </c>
      <c r="L7" s="23">
        <v>431.81477999999998</v>
      </c>
      <c r="O7" s="35">
        <v>16</v>
      </c>
      <c r="P7" s="24" t="s">
        <v>190</v>
      </c>
      <c r="Q7" s="23" t="s">
        <v>61</v>
      </c>
      <c r="R7" s="24" t="s">
        <v>49</v>
      </c>
      <c r="S7" s="23">
        <v>825.95342500000004</v>
      </c>
      <c r="U7" s="24">
        <v>16</v>
      </c>
      <c r="V7" s="24" t="s">
        <v>190</v>
      </c>
      <c r="W7" s="23" t="s">
        <v>61</v>
      </c>
      <c r="X7" s="24" t="s">
        <v>49</v>
      </c>
      <c r="Y7" s="58">
        <v>57.239260000000002</v>
      </c>
      <c r="AA7" s="35"/>
      <c r="AB7" s="35"/>
      <c r="AC7" s="17"/>
      <c r="AD7" s="17"/>
      <c r="AE7" s="17"/>
      <c r="AF7" s="35"/>
      <c r="AG7" s="35"/>
      <c r="AH7" s="35"/>
      <c r="AI7" s="17"/>
      <c r="AJ7" s="17"/>
      <c r="AK7" s="17"/>
      <c r="AL7" s="17"/>
      <c r="AM7" s="35"/>
      <c r="AN7" s="17"/>
      <c r="AO7" s="17"/>
      <c r="AP7" s="17"/>
    </row>
    <row r="8" spans="1:42" x14ac:dyDescent="0.25">
      <c r="B8" s="24">
        <v>16</v>
      </c>
      <c r="C8" s="24" t="s">
        <v>190</v>
      </c>
      <c r="D8" s="23" t="s">
        <v>61</v>
      </c>
      <c r="E8" s="24" t="s">
        <v>50</v>
      </c>
      <c r="F8" s="23">
        <v>1581.4593769999999</v>
      </c>
      <c r="H8" s="24">
        <v>16</v>
      </c>
      <c r="I8" s="24" t="s">
        <v>190</v>
      </c>
      <c r="J8" s="23" t="s">
        <v>61</v>
      </c>
      <c r="K8" s="24" t="s">
        <v>50</v>
      </c>
      <c r="L8" s="23">
        <v>74.128359000000003</v>
      </c>
      <c r="O8" s="35">
        <v>16</v>
      </c>
      <c r="P8" s="24" t="s">
        <v>190</v>
      </c>
      <c r="Q8" s="23" t="s">
        <v>61</v>
      </c>
      <c r="R8" s="24" t="s">
        <v>50</v>
      </c>
      <c r="S8" s="23">
        <v>232.778006</v>
      </c>
      <c r="U8" s="24">
        <v>16</v>
      </c>
      <c r="V8" s="24" t="s">
        <v>190</v>
      </c>
      <c r="W8" s="23" t="s">
        <v>61</v>
      </c>
      <c r="X8" s="24" t="s">
        <v>50</v>
      </c>
      <c r="Y8" s="58">
        <v>1.588357</v>
      </c>
      <c r="AA8" s="35"/>
      <c r="AB8" s="35"/>
      <c r="AC8" s="17"/>
      <c r="AD8" s="17"/>
      <c r="AE8" s="17"/>
      <c r="AF8" s="35"/>
      <c r="AG8" s="35"/>
      <c r="AH8" s="35"/>
      <c r="AI8" s="17"/>
      <c r="AJ8" s="17"/>
      <c r="AK8" s="17"/>
      <c r="AL8" s="17"/>
      <c r="AM8" s="17"/>
      <c r="AN8" s="17"/>
      <c r="AO8" s="17"/>
      <c r="AP8" s="17"/>
    </row>
    <row r="9" spans="1:42" x14ac:dyDescent="0.25">
      <c r="B9" s="24">
        <v>16</v>
      </c>
      <c r="C9" s="24" t="s">
        <v>190</v>
      </c>
      <c r="D9" s="23" t="s">
        <v>61</v>
      </c>
      <c r="E9" s="24" t="s">
        <v>51</v>
      </c>
      <c r="F9" s="23">
        <v>821.50577799999996</v>
      </c>
      <c r="H9" s="24">
        <v>16</v>
      </c>
      <c r="I9" s="24" t="s">
        <v>190</v>
      </c>
      <c r="J9" s="23" t="s">
        <v>61</v>
      </c>
      <c r="K9" s="24" t="s">
        <v>51</v>
      </c>
      <c r="L9" s="23">
        <v>106.316373</v>
      </c>
      <c r="O9" s="35">
        <v>16</v>
      </c>
      <c r="P9" s="24" t="s">
        <v>190</v>
      </c>
      <c r="Q9" s="23" t="s">
        <v>61</v>
      </c>
      <c r="R9" s="24" t="s">
        <v>51</v>
      </c>
      <c r="S9" s="23">
        <v>48.081850000000003</v>
      </c>
      <c r="U9" s="24">
        <v>16</v>
      </c>
      <c r="V9" s="24" t="s">
        <v>190</v>
      </c>
      <c r="W9" s="23" t="s">
        <v>61</v>
      </c>
      <c r="X9" s="24" t="s">
        <v>51</v>
      </c>
      <c r="Y9" s="58">
        <v>8.180669</v>
      </c>
      <c r="AA9" s="35"/>
      <c r="AB9" s="35"/>
      <c r="AC9" s="17"/>
      <c r="AD9" s="17"/>
      <c r="AE9" s="17"/>
      <c r="AF9" s="35"/>
      <c r="AG9" s="35"/>
      <c r="AH9" s="35"/>
      <c r="AI9" s="17"/>
      <c r="AJ9" s="17"/>
      <c r="AK9" s="17"/>
      <c r="AL9" s="17"/>
      <c r="AM9" s="17"/>
      <c r="AN9" s="17"/>
      <c r="AO9" s="17"/>
      <c r="AP9" s="17"/>
    </row>
    <row r="10" spans="1:42" x14ac:dyDescent="0.25">
      <c r="B10" s="24">
        <v>16</v>
      </c>
      <c r="C10" s="24" t="s">
        <v>190</v>
      </c>
      <c r="D10" s="23" t="s">
        <v>62</v>
      </c>
      <c r="E10" s="24" t="s">
        <v>52</v>
      </c>
      <c r="F10" s="23">
        <v>6479.7584310000002</v>
      </c>
      <c r="H10" s="24">
        <v>16</v>
      </c>
      <c r="I10" s="24" t="s">
        <v>190</v>
      </c>
      <c r="J10" s="23" t="s">
        <v>62</v>
      </c>
      <c r="K10" s="24" t="s">
        <v>52</v>
      </c>
      <c r="L10" s="23">
        <v>763.64426500000002</v>
      </c>
      <c r="O10" s="35">
        <v>16</v>
      </c>
      <c r="P10" s="24" t="s">
        <v>190</v>
      </c>
      <c r="Q10" s="23" t="s">
        <v>62</v>
      </c>
      <c r="R10" s="24" t="s">
        <v>52</v>
      </c>
      <c r="S10" s="23">
        <v>1311.91254</v>
      </c>
      <c r="U10" s="24">
        <v>16</v>
      </c>
      <c r="V10" s="24" t="s">
        <v>190</v>
      </c>
      <c r="W10" s="23" t="s">
        <v>62</v>
      </c>
      <c r="X10" s="24" t="s">
        <v>52</v>
      </c>
      <c r="Y10" s="58">
        <v>377.723816</v>
      </c>
      <c r="AA10" s="35"/>
      <c r="AB10" s="35"/>
      <c r="AC10" s="17"/>
      <c r="AD10" s="17"/>
      <c r="AE10" s="17"/>
      <c r="AF10" s="35"/>
      <c r="AG10" s="35"/>
      <c r="AH10" s="35"/>
      <c r="AI10" s="17"/>
      <c r="AJ10" s="17"/>
      <c r="AK10" s="17"/>
      <c r="AL10" s="17"/>
      <c r="AM10" s="17"/>
      <c r="AN10" s="17"/>
      <c r="AO10" s="17"/>
      <c r="AP10" s="17"/>
    </row>
    <row r="11" spans="1:42" x14ac:dyDescent="0.25">
      <c r="B11" s="24">
        <v>16</v>
      </c>
      <c r="C11" s="24" t="s">
        <v>190</v>
      </c>
      <c r="D11" s="23" t="s">
        <v>62</v>
      </c>
      <c r="E11" s="24" t="s">
        <v>48</v>
      </c>
      <c r="F11" s="23">
        <v>2231.2032469999999</v>
      </c>
      <c r="H11" s="24">
        <v>16</v>
      </c>
      <c r="I11" s="24" t="s">
        <v>190</v>
      </c>
      <c r="J11" s="23" t="s">
        <v>62</v>
      </c>
      <c r="K11" s="24" t="s">
        <v>48</v>
      </c>
      <c r="L11" s="23">
        <v>563.48969899999997</v>
      </c>
      <c r="O11" s="35">
        <v>16</v>
      </c>
      <c r="P11" s="24" t="s">
        <v>190</v>
      </c>
      <c r="Q11" s="23" t="s">
        <v>62</v>
      </c>
      <c r="R11" s="24" t="s">
        <v>48</v>
      </c>
      <c r="S11" s="23">
        <v>617.39373399999999</v>
      </c>
      <c r="U11" s="24">
        <v>16</v>
      </c>
      <c r="V11" s="24" t="s">
        <v>190</v>
      </c>
      <c r="W11" s="23" t="s">
        <v>62</v>
      </c>
      <c r="X11" s="24" t="s">
        <v>48</v>
      </c>
      <c r="Y11" s="58">
        <v>37.001640000000002</v>
      </c>
      <c r="AA11" s="35"/>
      <c r="AB11" s="35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</row>
    <row r="12" spans="1:42" x14ac:dyDescent="0.25">
      <c r="B12" s="24">
        <v>16</v>
      </c>
      <c r="C12" s="24" t="s">
        <v>190</v>
      </c>
      <c r="D12" s="23" t="s">
        <v>62</v>
      </c>
      <c r="E12" s="24" t="s">
        <v>49</v>
      </c>
      <c r="F12" s="23">
        <v>1141.0149269999999</v>
      </c>
      <c r="H12" s="24">
        <v>16</v>
      </c>
      <c r="I12" s="24" t="s">
        <v>190</v>
      </c>
      <c r="J12" s="23" t="s">
        <v>62</v>
      </c>
      <c r="K12" s="24" t="s">
        <v>49</v>
      </c>
      <c r="L12" s="23">
        <v>201.50955999999999</v>
      </c>
      <c r="O12" s="35">
        <v>16</v>
      </c>
      <c r="P12" s="24" t="s">
        <v>190</v>
      </c>
      <c r="Q12" s="23" t="s">
        <v>62</v>
      </c>
      <c r="R12" s="24" t="s">
        <v>49</v>
      </c>
      <c r="S12" s="23">
        <v>48.989575000000002</v>
      </c>
      <c r="U12" s="24">
        <v>16</v>
      </c>
      <c r="V12" s="24" t="s">
        <v>190</v>
      </c>
      <c r="W12" s="23" t="s">
        <v>62</v>
      </c>
      <c r="X12" s="24" t="s">
        <v>49</v>
      </c>
      <c r="Y12" s="58">
        <v>18.103227</v>
      </c>
    </row>
    <row r="13" spans="1:42" x14ac:dyDescent="0.25">
      <c r="B13" s="24">
        <v>16</v>
      </c>
      <c r="C13" s="24" t="s">
        <v>190</v>
      </c>
      <c r="D13" s="23" t="s">
        <v>62</v>
      </c>
      <c r="E13" s="24" t="s">
        <v>50</v>
      </c>
      <c r="F13" s="23">
        <v>746.92923399999995</v>
      </c>
      <c r="H13" s="24">
        <v>16</v>
      </c>
      <c r="I13" s="24" t="s">
        <v>190</v>
      </c>
      <c r="J13" s="23" t="s">
        <v>62</v>
      </c>
      <c r="K13" s="24" t="s">
        <v>50</v>
      </c>
      <c r="L13" s="23">
        <v>105.90721000000001</v>
      </c>
      <c r="O13" s="35">
        <v>16</v>
      </c>
      <c r="P13" s="24" t="s">
        <v>190</v>
      </c>
      <c r="Q13" s="23" t="s">
        <v>62</v>
      </c>
      <c r="R13" s="24" t="s">
        <v>50</v>
      </c>
      <c r="S13" s="23">
        <v>25.972961999999999</v>
      </c>
      <c r="U13" s="24">
        <v>16</v>
      </c>
      <c r="V13" s="24" t="s">
        <v>190</v>
      </c>
      <c r="W13" s="23" t="s">
        <v>62</v>
      </c>
      <c r="X13" s="24" t="s">
        <v>50</v>
      </c>
      <c r="Y13" s="58">
        <v>32.681432000000001</v>
      </c>
    </row>
    <row r="14" spans="1:42" x14ac:dyDescent="0.25">
      <c r="B14" s="24">
        <v>16</v>
      </c>
      <c r="C14" s="24" t="s">
        <v>190</v>
      </c>
      <c r="D14" s="23" t="s">
        <v>62</v>
      </c>
      <c r="E14" s="24" t="s">
        <v>51</v>
      </c>
      <c r="F14" s="23">
        <v>284.84528999999998</v>
      </c>
      <c r="H14" s="24">
        <v>16</v>
      </c>
      <c r="I14" s="24" t="s">
        <v>190</v>
      </c>
      <c r="J14" s="23" t="s">
        <v>62</v>
      </c>
      <c r="K14" s="24" t="s">
        <v>51</v>
      </c>
      <c r="L14" s="23">
        <v>66.135407000000001</v>
      </c>
      <c r="O14" s="35">
        <v>16</v>
      </c>
      <c r="P14" s="24" t="s">
        <v>190</v>
      </c>
      <c r="Q14" s="23" t="s">
        <v>62</v>
      </c>
      <c r="R14" s="24" t="s">
        <v>51</v>
      </c>
      <c r="S14" s="23">
        <v>5.0694939999999997</v>
      </c>
      <c r="U14" s="24">
        <v>16</v>
      </c>
      <c r="V14" s="24" t="s">
        <v>190</v>
      </c>
      <c r="W14" s="23" t="s">
        <v>62</v>
      </c>
      <c r="X14" s="24" t="s">
        <v>51</v>
      </c>
      <c r="Y14" s="58">
        <v>1.159152</v>
      </c>
    </row>
    <row r="15" spans="1:42" x14ac:dyDescent="0.25">
      <c r="B15" s="24">
        <v>16</v>
      </c>
      <c r="C15" s="24" t="s">
        <v>190</v>
      </c>
      <c r="D15" s="23" t="s">
        <v>67</v>
      </c>
      <c r="E15" s="24" t="s">
        <v>52</v>
      </c>
      <c r="F15" s="23">
        <v>1906.6953960000001</v>
      </c>
      <c r="H15" s="24">
        <v>16</v>
      </c>
      <c r="I15" s="24" t="s">
        <v>190</v>
      </c>
      <c r="J15" s="23" t="s">
        <v>67</v>
      </c>
      <c r="K15" s="24" t="s">
        <v>52</v>
      </c>
      <c r="L15" s="23">
        <v>123.808026</v>
      </c>
      <c r="O15" s="35">
        <v>16</v>
      </c>
      <c r="P15" s="24" t="s">
        <v>190</v>
      </c>
      <c r="Q15" s="23" t="s">
        <v>67</v>
      </c>
      <c r="R15" s="24" t="s">
        <v>52</v>
      </c>
      <c r="S15" s="23">
        <v>938.05919800000004</v>
      </c>
      <c r="U15" s="24">
        <v>16</v>
      </c>
      <c r="V15" s="24" t="s">
        <v>190</v>
      </c>
      <c r="W15" s="23" t="s">
        <v>67</v>
      </c>
      <c r="X15" s="24" t="s">
        <v>52</v>
      </c>
      <c r="Y15" s="58">
        <v>35.103768000000002</v>
      </c>
    </row>
    <row r="16" spans="1:42" x14ac:dyDescent="0.25">
      <c r="B16" s="24">
        <v>16</v>
      </c>
      <c r="C16" s="24" t="s">
        <v>190</v>
      </c>
      <c r="D16" s="23" t="s">
        <v>67</v>
      </c>
      <c r="E16" s="24" t="s">
        <v>48</v>
      </c>
      <c r="F16" s="23">
        <v>652.14980500000001</v>
      </c>
      <c r="H16" s="24">
        <v>16</v>
      </c>
      <c r="I16" s="24" t="s">
        <v>190</v>
      </c>
      <c r="J16" s="23" t="s">
        <v>67</v>
      </c>
      <c r="K16" s="24" t="s">
        <v>48</v>
      </c>
      <c r="L16" s="23">
        <v>21.231860000000001</v>
      </c>
      <c r="O16" s="35">
        <v>16</v>
      </c>
      <c r="P16" s="24" t="s">
        <v>190</v>
      </c>
      <c r="Q16" s="23" t="s">
        <v>67</v>
      </c>
      <c r="R16" s="24" t="s">
        <v>48</v>
      </c>
      <c r="S16" s="23">
        <v>90.895833999999994</v>
      </c>
      <c r="U16" s="24">
        <v>16</v>
      </c>
      <c r="V16" s="24" t="s">
        <v>190</v>
      </c>
      <c r="W16" s="23" t="s">
        <v>67</v>
      </c>
      <c r="X16" s="24" t="s">
        <v>48</v>
      </c>
      <c r="Y16" s="58">
        <v>6.9269189999999998</v>
      </c>
    </row>
    <row r="17" spans="2:41" x14ac:dyDescent="0.25">
      <c r="B17" s="24">
        <v>16</v>
      </c>
      <c r="C17" s="24" t="s">
        <v>190</v>
      </c>
      <c r="D17" s="23" t="s">
        <v>67</v>
      </c>
      <c r="E17" s="24" t="s">
        <v>49</v>
      </c>
      <c r="F17" s="23">
        <v>1887.7093440000001</v>
      </c>
      <c r="H17" s="24">
        <v>16</v>
      </c>
      <c r="I17" s="24" t="s">
        <v>190</v>
      </c>
      <c r="J17" s="23" t="s">
        <v>67</v>
      </c>
      <c r="K17" s="24" t="s">
        <v>49</v>
      </c>
      <c r="L17" s="23">
        <v>64.553719000000001</v>
      </c>
      <c r="O17" s="35">
        <v>16</v>
      </c>
      <c r="P17" s="24" t="s">
        <v>190</v>
      </c>
      <c r="Q17" s="23" t="s">
        <v>67</v>
      </c>
      <c r="R17" s="24" t="s">
        <v>49</v>
      </c>
      <c r="S17" s="23">
        <v>399.63793600000002</v>
      </c>
      <c r="U17" s="24">
        <v>16</v>
      </c>
      <c r="V17" s="24" t="s">
        <v>190</v>
      </c>
      <c r="W17" s="23" t="s">
        <v>67</v>
      </c>
      <c r="X17" s="24" t="s">
        <v>49</v>
      </c>
      <c r="Y17" s="58">
        <v>1.0541259999999999</v>
      </c>
      <c r="AO17" s="23" t="s">
        <v>159</v>
      </c>
    </row>
    <row r="18" spans="2:41" x14ac:dyDescent="0.25">
      <c r="B18" s="24">
        <v>16</v>
      </c>
      <c r="C18" s="24" t="s">
        <v>190</v>
      </c>
      <c r="D18" s="23" t="s">
        <v>67</v>
      </c>
      <c r="E18" s="24" t="s">
        <v>50</v>
      </c>
      <c r="F18" s="23">
        <v>241.24964199999999</v>
      </c>
      <c r="H18" s="24">
        <v>16</v>
      </c>
      <c r="I18" s="24" t="s">
        <v>190</v>
      </c>
      <c r="J18" s="23" t="s">
        <v>67</v>
      </c>
      <c r="K18" s="24" t="s">
        <v>50</v>
      </c>
      <c r="L18" s="23">
        <v>1.7638590000000001</v>
      </c>
      <c r="O18" s="35">
        <v>16</v>
      </c>
      <c r="P18" s="24" t="s">
        <v>190</v>
      </c>
      <c r="Q18" s="23" t="s">
        <v>67</v>
      </c>
      <c r="R18" s="24" t="s">
        <v>50</v>
      </c>
      <c r="S18" s="23">
        <v>90.274417999999997</v>
      </c>
      <c r="U18" s="24">
        <v>16</v>
      </c>
      <c r="V18" s="24" t="s">
        <v>190</v>
      </c>
      <c r="W18" s="23" t="s">
        <v>68</v>
      </c>
      <c r="X18" s="24" t="s">
        <v>52</v>
      </c>
      <c r="Y18" s="58">
        <v>0.50170499999999996</v>
      </c>
    </row>
    <row r="19" spans="2:41" x14ac:dyDescent="0.25">
      <c r="B19" s="24">
        <v>16</v>
      </c>
      <c r="C19" s="24" t="s">
        <v>190</v>
      </c>
      <c r="D19" s="23" t="s">
        <v>67</v>
      </c>
      <c r="E19" s="24" t="s">
        <v>51</v>
      </c>
      <c r="F19" s="23">
        <v>440.71328199999999</v>
      </c>
      <c r="H19" s="24">
        <v>16</v>
      </c>
      <c r="I19" s="24" t="s">
        <v>190</v>
      </c>
      <c r="J19" s="23" t="s">
        <v>67</v>
      </c>
      <c r="K19" s="24" t="s">
        <v>51</v>
      </c>
      <c r="L19" s="23">
        <v>44.5184</v>
      </c>
      <c r="O19" s="35">
        <v>16</v>
      </c>
      <c r="P19" s="24" t="s">
        <v>190</v>
      </c>
      <c r="Q19" s="23" t="s">
        <v>67</v>
      </c>
      <c r="R19" s="24" t="s">
        <v>51</v>
      </c>
      <c r="S19" s="23">
        <v>125.246179</v>
      </c>
      <c r="U19" s="24">
        <v>17</v>
      </c>
      <c r="V19" s="24" t="s">
        <v>191</v>
      </c>
      <c r="W19" s="23" t="s">
        <v>61</v>
      </c>
      <c r="X19" s="24" t="s">
        <v>52</v>
      </c>
      <c r="Y19" s="58">
        <v>4.8806060000000002</v>
      </c>
    </row>
    <row r="20" spans="2:41" x14ac:dyDescent="0.25">
      <c r="B20" s="24">
        <v>16</v>
      </c>
      <c r="C20" s="24" t="s">
        <v>190</v>
      </c>
      <c r="D20" s="23" t="s">
        <v>68</v>
      </c>
      <c r="E20" s="24" t="s">
        <v>52</v>
      </c>
      <c r="F20" s="23">
        <v>1.9338599999999999</v>
      </c>
      <c r="H20" s="24">
        <v>17</v>
      </c>
      <c r="I20" s="24" t="s">
        <v>191</v>
      </c>
      <c r="J20" s="23" t="s">
        <v>61</v>
      </c>
      <c r="K20" s="24" t="s">
        <v>52</v>
      </c>
      <c r="L20" s="23">
        <v>29.041311</v>
      </c>
      <c r="O20" s="35">
        <v>17</v>
      </c>
      <c r="P20" s="24" t="s">
        <v>191</v>
      </c>
      <c r="Q20" s="23" t="s">
        <v>61</v>
      </c>
      <c r="R20" s="24" t="s">
        <v>52</v>
      </c>
      <c r="S20" s="23">
        <v>41.585292000000003</v>
      </c>
      <c r="U20" s="24">
        <v>17</v>
      </c>
      <c r="V20" s="24" t="s">
        <v>191</v>
      </c>
      <c r="W20" s="23" t="s">
        <v>61</v>
      </c>
      <c r="X20" s="24" t="s">
        <v>48</v>
      </c>
      <c r="Y20" s="58">
        <v>0.90468499999999996</v>
      </c>
    </row>
    <row r="21" spans="2:41" x14ac:dyDescent="0.25">
      <c r="B21" s="24">
        <v>17</v>
      </c>
      <c r="C21" s="24" t="s">
        <v>191</v>
      </c>
      <c r="D21" s="23" t="s">
        <v>61</v>
      </c>
      <c r="E21" s="24" t="s">
        <v>52</v>
      </c>
      <c r="F21" s="23">
        <v>612.49400100000003</v>
      </c>
      <c r="H21" s="24">
        <v>17</v>
      </c>
      <c r="I21" s="24" t="s">
        <v>191</v>
      </c>
      <c r="J21" s="23" t="s">
        <v>61</v>
      </c>
      <c r="K21" s="24" t="s">
        <v>48</v>
      </c>
      <c r="L21" s="23">
        <v>38.230424999999997</v>
      </c>
      <c r="O21" s="35">
        <v>17</v>
      </c>
      <c r="P21" s="24" t="s">
        <v>191</v>
      </c>
      <c r="Q21" s="23" t="s">
        <v>61</v>
      </c>
      <c r="R21" s="24" t="s">
        <v>48</v>
      </c>
      <c r="S21" s="23">
        <v>72.749370999999996</v>
      </c>
      <c r="U21" s="24">
        <v>17</v>
      </c>
      <c r="V21" s="24" t="s">
        <v>191</v>
      </c>
      <c r="W21" s="23" t="s">
        <v>61</v>
      </c>
      <c r="X21" s="24" t="s">
        <v>49</v>
      </c>
      <c r="Y21" s="58">
        <v>7.6883999999999997</v>
      </c>
    </row>
    <row r="22" spans="2:41" x14ac:dyDescent="0.25">
      <c r="B22" s="24">
        <v>17</v>
      </c>
      <c r="C22" s="24" t="s">
        <v>191</v>
      </c>
      <c r="D22" s="23" t="s">
        <v>61</v>
      </c>
      <c r="E22" s="24" t="s">
        <v>48</v>
      </c>
      <c r="F22" s="23">
        <v>724.69688599999995</v>
      </c>
      <c r="H22" s="24">
        <v>17</v>
      </c>
      <c r="I22" s="24" t="s">
        <v>191</v>
      </c>
      <c r="J22" s="23" t="s">
        <v>61</v>
      </c>
      <c r="K22" s="24" t="s">
        <v>49</v>
      </c>
      <c r="L22" s="23">
        <v>57.265208000000001</v>
      </c>
      <c r="O22" s="35">
        <v>17</v>
      </c>
      <c r="P22" s="24" t="s">
        <v>191</v>
      </c>
      <c r="Q22" s="23" t="s">
        <v>61</v>
      </c>
      <c r="R22" s="24" t="s">
        <v>49</v>
      </c>
      <c r="S22" s="23">
        <v>97.471543999999994</v>
      </c>
      <c r="U22" s="24">
        <v>17</v>
      </c>
      <c r="V22" s="24" t="s">
        <v>191</v>
      </c>
      <c r="W22" s="23" t="s">
        <v>64</v>
      </c>
      <c r="X22" s="24" t="s">
        <v>48</v>
      </c>
      <c r="Y22" s="58">
        <v>6.0501129999999996</v>
      </c>
    </row>
    <row r="23" spans="2:41" x14ac:dyDescent="0.25">
      <c r="B23" s="24">
        <v>17</v>
      </c>
      <c r="C23" s="24" t="s">
        <v>191</v>
      </c>
      <c r="D23" s="23" t="s">
        <v>61</v>
      </c>
      <c r="E23" s="24" t="s">
        <v>49</v>
      </c>
      <c r="F23" s="23">
        <v>1026.6980189999999</v>
      </c>
      <c r="H23" s="24">
        <v>17</v>
      </c>
      <c r="I23" s="24" t="s">
        <v>191</v>
      </c>
      <c r="J23" s="23" t="s">
        <v>61</v>
      </c>
      <c r="K23" s="24" t="s">
        <v>50</v>
      </c>
      <c r="L23" s="23">
        <v>17.092555000000001</v>
      </c>
      <c r="O23" s="35">
        <v>17</v>
      </c>
      <c r="P23" s="24" t="s">
        <v>191</v>
      </c>
      <c r="Q23" s="23" t="s">
        <v>61</v>
      </c>
      <c r="R23" s="24" t="s">
        <v>50</v>
      </c>
      <c r="S23" s="23">
        <v>98.433918000000006</v>
      </c>
      <c r="U23" s="24">
        <v>24</v>
      </c>
      <c r="V23" s="24" t="s">
        <v>192</v>
      </c>
      <c r="W23" s="23" t="s">
        <v>61</v>
      </c>
      <c r="X23" s="24" t="s">
        <v>52</v>
      </c>
      <c r="Y23" s="58">
        <v>414.70265499999999</v>
      </c>
    </row>
    <row r="24" spans="2:41" x14ac:dyDescent="0.25">
      <c r="B24" s="24">
        <v>17</v>
      </c>
      <c r="C24" s="24" t="s">
        <v>191</v>
      </c>
      <c r="D24" s="23" t="s">
        <v>61</v>
      </c>
      <c r="E24" s="24" t="s">
        <v>50</v>
      </c>
      <c r="F24" s="23">
        <v>744.13641099999995</v>
      </c>
      <c r="H24" s="24">
        <v>17</v>
      </c>
      <c r="I24" s="24" t="s">
        <v>191</v>
      </c>
      <c r="J24" s="23" t="s">
        <v>64</v>
      </c>
      <c r="K24" s="24" t="s">
        <v>52</v>
      </c>
      <c r="L24" s="23">
        <v>45.559145000000001</v>
      </c>
      <c r="O24" s="35">
        <v>17</v>
      </c>
      <c r="P24" s="24" t="s">
        <v>191</v>
      </c>
      <c r="Q24" s="23" t="s">
        <v>64</v>
      </c>
      <c r="R24" s="24" t="s">
        <v>52</v>
      </c>
      <c r="S24" s="23">
        <v>24.999172000000002</v>
      </c>
      <c r="U24" s="24">
        <v>24</v>
      </c>
      <c r="V24" s="24" t="s">
        <v>192</v>
      </c>
      <c r="W24" s="23" t="s">
        <v>61</v>
      </c>
      <c r="X24" s="24" t="s">
        <v>48</v>
      </c>
      <c r="Y24" s="58">
        <v>246.489373</v>
      </c>
    </row>
    <row r="25" spans="2:41" x14ac:dyDescent="0.25">
      <c r="B25" s="24">
        <v>17</v>
      </c>
      <c r="C25" s="24" t="s">
        <v>191</v>
      </c>
      <c r="D25" s="23" t="s">
        <v>61</v>
      </c>
      <c r="E25" s="24" t="s">
        <v>51</v>
      </c>
      <c r="F25" s="23">
        <v>145.55640500000001</v>
      </c>
      <c r="H25" s="24">
        <v>17</v>
      </c>
      <c r="I25" s="24" t="s">
        <v>191</v>
      </c>
      <c r="J25" s="23" t="s">
        <v>64</v>
      </c>
      <c r="K25" s="24" t="s">
        <v>48</v>
      </c>
      <c r="L25" s="23">
        <v>70.320652999999993</v>
      </c>
      <c r="O25" s="35">
        <v>17</v>
      </c>
      <c r="P25" s="24" t="s">
        <v>191</v>
      </c>
      <c r="Q25" s="23" t="s">
        <v>64</v>
      </c>
      <c r="R25" s="24" t="s">
        <v>48</v>
      </c>
      <c r="S25" s="23">
        <v>99.471684999999994</v>
      </c>
      <c r="U25" s="24">
        <v>24</v>
      </c>
      <c r="V25" s="24" t="s">
        <v>192</v>
      </c>
      <c r="W25" s="23" t="s">
        <v>61</v>
      </c>
      <c r="X25" s="24" t="s">
        <v>49</v>
      </c>
      <c r="Y25" s="58">
        <v>111.507318</v>
      </c>
    </row>
    <row r="26" spans="2:41" x14ac:dyDescent="0.25">
      <c r="B26" s="24">
        <v>17</v>
      </c>
      <c r="C26" s="24" t="s">
        <v>191</v>
      </c>
      <c r="D26" s="23" t="s">
        <v>64</v>
      </c>
      <c r="E26" s="24" t="s">
        <v>52</v>
      </c>
      <c r="F26" s="23">
        <v>269.02770199999998</v>
      </c>
      <c r="H26" s="24">
        <v>17</v>
      </c>
      <c r="I26" s="24" t="s">
        <v>191</v>
      </c>
      <c r="J26" s="23" t="s">
        <v>64</v>
      </c>
      <c r="K26" s="24" t="s">
        <v>49</v>
      </c>
      <c r="L26" s="23">
        <v>18.887402000000002</v>
      </c>
      <c r="O26" s="35">
        <v>17</v>
      </c>
      <c r="P26" s="24" t="s">
        <v>191</v>
      </c>
      <c r="Q26" s="23" t="s">
        <v>64</v>
      </c>
      <c r="R26" s="24" t="s">
        <v>49</v>
      </c>
      <c r="S26" s="23">
        <v>35.000608999999997</v>
      </c>
      <c r="U26" s="24">
        <v>24</v>
      </c>
      <c r="V26" s="24" t="s">
        <v>192</v>
      </c>
      <c r="W26" s="23" t="s">
        <v>61</v>
      </c>
      <c r="X26" s="24" t="s">
        <v>50</v>
      </c>
      <c r="Y26" s="58">
        <v>24.941527000000001</v>
      </c>
    </row>
    <row r="27" spans="2:41" x14ac:dyDescent="0.25">
      <c r="B27" s="24">
        <v>17</v>
      </c>
      <c r="C27" s="24" t="s">
        <v>191</v>
      </c>
      <c r="D27" s="23" t="s">
        <v>64</v>
      </c>
      <c r="E27" s="24" t="s">
        <v>48</v>
      </c>
      <c r="F27" s="23">
        <v>471.66290400000003</v>
      </c>
      <c r="H27" s="24">
        <v>17</v>
      </c>
      <c r="I27" s="24" t="s">
        <v>191</v>
      </c>
      <c r="J27" s="23" t="s">
        <v>65</v>
      </c>
      <c r="K27" s="24" t="s">
        <v>52</v>
      </c>
      <c r="L27" s="23">
        <v>28.115345000000001</v>
      </c>
      <c r="O27" s="35">
        <v>17</v>
      </c>
      <c r="P27" s="24" t="s">
        <v>191</v>
      </c>
      <c r="Q27" s="23" t="s">
        <v>65</v>
      </c>
      <c r="R27" s="24" t="s">
        <v>52</v>
      </c>
      <c r="S27" s="23">
        <v>100.241089</v>
      </c>
      <c r="U27" s="24">
        <v>24</v>
      </c>
      <c r="V27" s="24" t="s">
        <v>192</v>
      </c>
      <c r="W27" s="23" t="s">
        <v>61</v>
      </c>
      <c r="X27" s="24" t="s">
        <v>51</v>
      </c>
      <c r="Y27" s="58">
        <v>16.560779</v>
      </c>
    </row>
    <row r="28" spans="2:41" x14ac:dyDescent="0.25">
      <c r="B28" s="24">
        <v>17</v>
      </c>
      <c r="C28" s="24" t="s">
        <v>191</v>
      </c>
      <c r="D28" s="23" t="s">
        <v>64</v>
      </c>
      <c r="E28" s="24" t="s">
        <v>49</v>
      </c>
      <c r="F28" s="17">
        <v>21.740902999999999</v>
      </c>
      <c r="H28" s="24">
        <v>17</v>
      </c>
      <c r="I28" s="24" t="s">
        <v>191</v>
      </c>
      <c r="J28" s="23" t="s">
        <v>65</v>
      </c>
      <c r="K28" s="24" t="s">
        <v>48</v>
      </c>
      <c r="L28" s="23">
        <v>8.6285080000000001</v>
      </c>
      <c r="O28" s="35">
        <v>17</v>
      </c>
      <c r="P28" s="24" t="s">
        <v>191</v>
      </c>
      <c r="Q28" s="23" t="s">
        <v>65</v>
      </c>
      <c r="R28" s="24" t="s">
        <v>48</v>
      </c>
      <c r="S28" s="23">
        <v>34.922071000000003</v>
      </c>
      <c r="U28" s="24">
        <v>24</v>
      </c>
      <c r="V28" s="24" t="s">
        <v>192</v>
      </c>
      <c r="W28" s="23" t="s">
        <v>62</v>
      </c>
      <c r="X28" s="24" t="s">
        <v>52</v>
      </c>
      <c r="Y28" s="58">
        <v>530.72975699999995</v>
      </c>
    </row>
    <row r="29" spans="2:41" x14ac:dyDescent="0.25">
      <c r="B29" s="24">
        <v>17</v>
      </c>
      <c r="C29" s="24" t="s">
        <v>191</v>
      </c>
      <c r="D29" s="23" t="s">
        <v>65</v>
      </c>
      <c r="E29" s="24" t="s">
        <v>52</v>
      </c>
      <c r="F29" s="23">
        <v>395.68818499999998</v>
      </c>
      <c r="H29" s="24">
        <v>24</v>
      </c>
      <c r="I29" s="24" t="s">
        <v>192</v>
      </c>
      <c r="J29" s="23" t="s">
        <v>61</v>
      </c>
      <c r="K29" s="24" t="s">
        <v>52</v>
      </c>
      <c r="L29" s="23">
        <v>4398.8202940000001</v>
      </c>
      <c r="O29" s="35">
        <v>24</v>
      </c>
      <c r="P29" s="24" t="s">
        <v>192</v>
      </c>
      <c r="Q29" s="23" t="s">
        <v>61</v>
      </c>
      <c r="R29" s="24" t="s">
        <v>52</v>
      </c>
      <c r="S29" s="23">
        <v>774.89676599999996</v>
      </c>
      <c r="U29" s="24">
        <v>24</v>
      </c>
      <c r="V29" s="24" t="s">
        <v>192</v>
      </c>
      <c r="W29" s="23" t="s">
        <v>62</v>
      </c>
      <c r="X29" s="24" t="s">
        <v>48</v>
      </c>
      <c r="Y29" s="58">
        <v>480.37573600000002</v>
      </c>
    </row>
    <row r="30" spans="2:41" x14ac:dyDescent="0.25">
      <c r="B30" s="24">
        <v>17</v>
      </c>
      <c r="C30" s="24" t="s">
        <v>191</v>
      </c>
      <c r="D30" s="23" t="s">
        <v>65</v>
      </c>
      <c r="E30" s="24" t="s">
        <v>48</v>
      </c>
      <c r="F30" s="23">
        <v>316.84488399999998</v>
      </c>
      <c r="H30" s="24">
        <v>24</v>
      </c>
      <c r="I30" s="24" t="s">
        <v>192</v>
      </c>
      <c r="J30" s="23" t="s">
        <v>61</v>
      </c>
      <c r="K30" s="24" t="s">
        <v>48</v>
      </c>
      <c r="L30" s="23">
        <v>3879.4194819999998</v>
      </c>
      <c r="O30" s="35">
        <v>24</v>
      </c>
      <c r="P30" s="24" t="s">
        <v>192</v>
      </c>
      <c r="Q30" s="23" t="s">
        <v>61</v>
      </c>
      <c r="R30" s="24" t="s">
        <v>48</v>
      </c>
      <c r="S30" s="23">
        <v>1404.138099</v>
      </c>
      <c r="U30" s="24">
        <v>24</v>
      </c>
      <c r="V30" s="24" t="s">
        <v>192</v>
      </c>
      <c r="W30" s="23" t="s">
        <v>62</v>
      </c>
      <c r="X30" s="24" t="s">
        <v>49</v>
      </c>
      <c r="Y30" s="58">
        <v>26.132484000000002</v>
      </c>
    </row>
    <row r="31" spans="2:41" x14ac:dyDescent="0.25">
      <c r="B31" s="24">
        <v>24</v>
      </c>
      <c r="C31" s="24" t="s">
        <v>192</v>
      </c>
      <c r="D31" s="23" t="s">
        <v>61</v>
      </c>
      <c r="E31" s="24" t="s">
        <v>52</v>
      </c>
      <c r="F31" s="23">
        <v>5558.8057060000001</v>
      </c>
      <c r="H31" s="24">
        <v>24</v>
      </c>
      <c r="I31" s="24" t="s">
        <v>192</v>
      </c>
      <c r="J31" s="23" t="s">
        <v>61</v>
      </c>
      <c r="K31" s="24" t="s">
        <v>49</v>
      </c>
      <c r="L31" s="23">
        <v>1168.6590550000001</v>
      </c>
      <c r="O31" s="35">
        <v>24</v>
      </c>
      <c r="P31" s="24" t="s">
        <v>192</v>
      </c>
      <c r="Q31" s="23" t="s">
        <v>61</v>
      </c>
      <c r="R31" s="24" t="s">
        <v>49</v>
      </c>
      <c r="S31" s="23">
        <v>675.22744999999998</v>
      </c>
      <c r="U31" s="24">
        <v>24</v>
      </c>
      <c r="V31" s="24" t="s">
        <v>192</v>
      </c>
      <c r="W31" s="23" t="s">
        <v>62</v>
      </c>
      <c r="X31" s="24" t="s">
        <v>50</v>
      </c>
      <c r="Y31" s="58">
        <v>2.4547500000000002</v>
      </c>
    </row>
    <row r="32" spans="2:41" x14ac:dyDescent="0.25">
      <c r="B32" s="24">
        <v>24</v>
      </c>
      <c r="C32" s="24" t="s">
        <v>192</v>
      </c>
      <c r="D32" s="23" t="s">
        <v>61</v>
      </c>
      <c r="E32" s="24" t="s">
        <v>48</v>
      </c>
      <c r="F32" s="23">
        <v>9613.2662660000005</v>
      </c>
      <c r="H32" s="24">
        <v>24</v>
      </c>
      <c r="I32" s="24" t="s">
        <v>192</v>
      </c>
      <c r="J32" s="23" t="s">
        <v>61</v>
      </c>
      <c r="K32" s="35" t="s">
        <v>50</v>
      </c>
      <c r="L32" s="23">
        <v>332.796246</v>
      </c>
      <c r="O32" s="35">
        <v>24</v>
      </c>
      <c r="P32" s="24" t="s">
        <v>192</v>
      </c>
      <c r="Q32" s="23" t="s">
        <v>61</v>
      </c>
      <c r="R32" s="24" t="s">
        <v>50</v>
      </c>
      <c r="S32" s="23">
        <v>265.12756899999999</v>
      </c>
      <c r="U32" s="24">
        <v>24</v>
      </c>
      <c r="V32" s="24" t="s">
        <v>192</v>
      </c>
      <c r="W32" s="23" t="s">
        <v>62</v>
      </c>
      <c r="X32" s="24" t="s">
        <v>51</v>
      </c>
      <c r="Y32" s="58">
        <v>0.35404799999999997</v>
      </c>
    </row>
    <row r="33" spans="2:28" x14ac:dyDescent="0.25">
      <c r="B33" s="24">
        <v>24</v>
      </c>
      <c r="C33" s="24" t="s">
        <v>192</v>
      </c>
      <c r="D33" s="23" t="s">
        <v>61</v>
      </c>
      <c r="E33" s="24" t="s">
        <v>49</v>
      </c>
      <c r="F33" s="23">
        <v>6302.1084609999998</v>
      </c>
      <c r="H33" s="24">
        <v>24</v>
      </c>
      <c r="I33" s="24" t="s">
        <v>192</v>
      </c>
      <c r="J33" s="23" t="s">
        <v>61</v>
      </c>
      <c r="K33" s="35" t="s">
        <v>51</v>
      </c>
      <c r="L33" s="23">
        <v>124.415132</v>
      </c>
      <c r="O33" s="35">
        <v>24</v>
      </c>
      <c r="P33" s="24" t="s">
        <v>192</v>
      </c>
      <c r="Q33" s="23" t="s">
        <v>61</v>
      </c>
      <c r="R33" s="24" t="s">
        <v>51</v>
      </c>
      <c r="S33" s="23">
        <v>235.22526099999999</v>
      </c>
      <c r="U33" s="24">
        <v>24</v>
      </c>
      <c r="V33" s="24" t="s">
        <v>192</v>
      </c>
      <c r="W33" s="23" t="s">
        <v>63</v>
      </c>
      <c r="X33" s="24" t="s">
        <v>52</v>
      </c>
      <c r="Y33" s="58">
        <v>76.184573</v>
      </c>
    </row>
    <row r="34" spans="2:28" x14ac:dyDescent="0.25">
      <c r="B34" s="24">
        <v>24</v>
      </c>
      <c r="C34" s="24" t="s">
        <v>192</v>
      </c>
      <c r="D34" s="23" t="s">
        <v>61</v>
      </c>
      <c r="E34" s="24" t="s">
        <v>50</v>
      </c>
      <c r="F34" s="23">
        <v>3200.580719</v>
      </c>
      <c r="H34" s="24">
        <v>24</v>
      </c>
      <c r="I34" s="24" t="s">
        <v>192</v>
      </c>
      <c r="J34" s="23" t="s">
        <v>62</v>
      </c>
      <c r="K34" s="35" t="s">
        <v>52</v>
      </c>
      <c r="L34" s="23">
        <v>3467.3299740000002</v>
      </c>
      <c r="O34" s="35">
        <v>24</v>
      </c>
      <c r="P34" s="24" t="s">
        <v>192</v>
      </c>
      <c r="Q34" s="23" t="s">
        <v>62</v>
      </c>
      <c r="R34" s="24" t="s">
        <v>52</v>
      </c>
      <c r="S34" s="23">
        <v>1545.4125770000001</v>
      </c>
      <c r="U34" s="24">
        <v>24</v>
      </c>
      <c r="V34" s="24" t="s">
        <v>192</v>
      </c>
      <c r="W34" s="23" t="s">
        <v>63</v>
      </c>
      <c r="X34" s="24" t="s">
        <v>48</v>
      </c>
      <c r="Y34" s="58">
        <v>2.3964470000000002</v>
      </c>
    </row>
    <row r="35" spans="2:28" x14ac:dyDescent="0.25">
      <c r="B35" s="24">
        <v>24</v>
      </c>
      <c r="C35" s="24" t="s">
        <v>192</v>
      </c>
      <c r="D35" s="23" t="s">
        <v>61</v>
      </c>
      <c r="E35" s="24" t="s">
        <v>51</v>
      </c>
      <c r="F35" s="23">
        <v>2065.9763250000001</v>
      </c>
      <c r="H35" s="24">
        <v>24</v>
      </c>
      <c r="I35" s="24" t="s">
        <v>192</v>
      </c>
      <c r="J35" s="23" t="s">
        <v>62</v>
      </c>
      <c r="K35" s="35" t="s">
        <v>48</v>
      </c>
      <c r="L35" s="23">
        <v>3534.1601000000001</v>
      </c>
      <c r="O35" s="35">
        <v>24</v>
      </c>
      <c r="P35" s="24" t="s">
        <v>192</v>
      </c>
      <c r="Q35" s="23" t="s">
        <v>62</v>
      </c>
      <c r="R35" s="24" t="s">
        <v>48</v>
      </c>
      <c r="S35" s="23">
        <v>1853.1315509999999</v>
      </c>
      <c r="U35" s="24">
        <v>24</v>
      </c>
      <c r="V35" s="24" t="s">
        <v>192</v>
      </c>
      <c r="W35" s="23" t="s">
        <v>66</v>
      </c>
      <c r="X35" s="24" t="s">
        <v>52</v>
      </c>
      <c r="Y35" s="58">
        <v>3.2481999999999997E-2</v>
      </c>
    </row>
    <row r="36" spans="2:28" x14ac:dyDescent="0.25">
      <c r="B36" s="24">
        <v>24</v>
      </c>
      <c r="C36" s="24" t="s">
        <v>192</v>
      </c>
      <c r="D36" s="23" t="s">
        <v>62</v>
      </c>
      <c r="E36" s="24" t="s">
        <v>52</v>
      </c>
      <c r="F36" s="23">
        <v>10623.545351000001</v>
      </c>
      <c r="H36" s="24">
        <v>24</v>
      </c>
      <c r="I36" s="24" t="s">
        <v>192</v>
      </c>
      <c r="J36" s="23" t="s">
        <v>62</v>
      </c>
      <c r="K36" s="24" t="s">
        <v>49</v>
      </c>
      <c r="L36" s="23">
        <v>686.67279299999996</v>
      </c>
      <c r="O36" s="35">
        <v>24</v>
      </c>
      <c r="P36" s="24" t="s">
        <v>192</v>
      </c>
      <c r="Q36" s="23" t="s">
        <v>62</v>
      </c>
      <c r="R36" s="24" t="s">
        <v>49</v>
      </c>
      <c r="S36" s="23">
        <v>289.03235899999999</v>
      </c>
      <c r="U36" s="24">
        <v>24</v>
      </c>
      <c r="V36" s="24" t="s">
        <v>192</v>
      </c>
      <c r="W36" s="23" t="s">
        <v>66</v>
      </c>
      <c r="X36" s="24" t="s">
        <v>49</v>
      </c>
      <c r="Y36" s="58">
        <v>1.2529060000000001</v>
      </c>
    </row>
    <row r="37" spans="2:28" x14ac:dyDescent="0.25">
      <c r="B37" s="24">
        <v>24</v>
      </c>
      <c r="C37" s="24" t="s">
        <v>192</v>
      </c>
      <c r="D37" s="23" t="s">
        <v>62</v>
      </c>
      <c r="E37" s="24" t="s">
        <v>48</v>
      </c>
      <c r="F37" s="23">
        <v>14917.429592</v>
      </c>
      <c r="H37" s="24">
        <v>24</v>
      </c>
      <c r="I37" s="24" t="s">
        <v>192</v>
      </c>
      <c r="J37" s="23" t="s">
        <v>62</v>
      </c>
      <c r="K37" s="24" t="s">
        <v>50</v>
      </c>
      <c r="L37" s="23">
        <v>208.95436699999999</v>
      </c>
      <c r="O37" s="35">
        <v>24</v>
      </c>
      <c r="P37" s="24" t="s">
        <v>192</v>
      </c>
      <c r="Q37" s="23" t="s">
        <v>62</v>
      </c>
      <c r="R37" s="24" t="s">
        <v>50</v>
      </c>
      <c r="S37" s="23">
        <v>79.082042000000001</v>
      </c>
      <c r="U37" s="24">
        <v>24</v>
      </c>
      <c r="V37" s="24" t="s">
        <v>192</v>
      </c>
      <c r="W37" s="23" t="s">
        <v>66</v>
      </c>
      <c r="X37" s="24" t="s">
        <v>50</v>
      </c>
      <c r="Y37" s="58">
        <v>1.3946750000000001</v>
      </c>
    </row>
    <row r="38" spans="2:28" x14ac:dyDescent="0.25">
      <c r="B38" s="24">
        <v>24</v>
      </c>
      <c r="C38" s="24" t="s">
        <v>192</v>
      </c>
      <c r="D38" s="23" t="s">
        <v>62</v>
      </c>
      <c r="E38" s="24" t="s">
        <v>49</v>
      </c>
      <c r="F38" s="23">
        <v>4251.0557779999999</v>
      </c>
      <c r="H38" s="24">
        <v>24</v>
      </c>
      <c r="I38" s="24" t="s">
        <v>192</v>
      </c>
      <c r="J38" s="23" t="s">
        <v>62</v>
      </c>
      <c r="K38" s="24" t="s">
        <v>51</v>
      </c>
      <c r="L38" s="23">
        <v>35.150838999999998</v>
      </c>
      <c r="O38" s="35">
        <v>24</v>
      </c>
      <c r="P38" s="24" t="s">
        <v>192</v>
      </c>
      <c r="Q38" s="23" t="s">
        <v>62</v>
      </c>
      <c r="R38" s="24" t="s">
        <v>51</v>
      </c>
      <c r="S38" s="23">
        <v>35.957780999999997</v>
      </c>
      <c r="U38" s="24">
        <v>24</v>
      </c>
      <c r="V38" s="24" t="s">
        <v>192</v>
      </c>
      <c r="W38" s="23" t="s">
        <v>70</v>
      </c>
      <c r="X38" s="24" t="s">
        <v>52</v>
      </c>
      <c r="Y38" s="58">
        <v>359.46938799999998</v>
      </c>
    </row>
    <row r="39" spans="2:28" x14ac:dyDescent="0.25">
      <c r="B39" s="24">
        <v>24</v>
      </c>
      <c r="C39" s="24" t="s">
        <v>192</v>
      </c>
      <c r="D39" s="23" t="s">
        <v>62</v>
      </c>
      <c r="E39" s="24" t="s">
        <v>50</v>
      </c>
      <c r="F39" s="23">
        <v>969.93215899999996</v>
      </c>
      <c r="H39" s="24">
        <v>24</v>
      </c>
      <c r="I39" s="24" t="s">
        <v>192</v>
      </c>
      <c r="J39" s="23" t="s">
        <v>63</v>
      </c>
      <c r="K39" s="24" t="s">
        <v>52</v>
      </c>
      <c r="L39" s="23">
        <v>180.593502</v>
      </c>
      <c r="O39" s="35">
        <v>24</v>
      </c>
      <c r="P39" s="24" t="s">
        <v>192</v>
      </c>
      <c r="Q39" s="23" t="s">
        <v>63</v>
      </c>
      <c r="R39" s="24" t="s">
        <v>52</v>
      </c>
      <c r="S39" s="23">
        <v>155.34198900000001</v>
      </c>
      <c r="U39" s="24">
        <v>24</v>
      </c>
      <c r="V39" s="24" t="s">
        <v>192</v>
      </c>
      <c r="W39" s="23" t="s">
        <v>70</v>
      </c>
      <c r="X39" s="24" t="s">
        <v>48</v>
      </c>
      <c r="Y39" s="58">
        <v>178.32156699999999</v>
      </c>
      <c r="AA39" s="23"/>
      <c r="AB39" s="23"/>
    </row>
    <row r="40" spans="2:28" x14ac:dyDescent="0.25">
      <c r="B40" s="24">
        <v>24</v>
      </c>
      <c r="C40" s="24" t="s">
        <v>192</v>
      </c>
      <c r="D40" s="23" t="s">
        <v>62</v>
      </c>
      <c r="E40" s="24" t="s">
        <v>51</v>
      </c>
      <c r="F40" s="23">
        <v>390.680746</v>
      </c>
      <c r="H40" s="24">
        <v>24</v>
      </c>
      <c r="I40" s="24" t="s">
        <v>192</v>
      </c>
      <c r="J40" s="23" t="s">
        <v>63</v>
      </c>
      <c r="K40" s="24" t="s">
        <v>48</v>
      </c>
      <c r="L40" s="23">
        <v>48.026000000000003</v>
      </c>
      <c r="O40" s="24">
        <v>24</v>
      </c>
      <c r="P40" s="24" t="s">
        <v>192</v>
      </c>
      <c r="Q40" s="23" t="s">
        <v>63</v>
      </c>
      <c r="R40" s="24" t="s">
        <v>48</v>
      </c>
      <c r="S40" s="23">
        <v>19.793438999999999</v>
      </c>
      <c r="U40" s="24">
        <v>24</v>
      </c>
      <c r="V40" s="24" t="s">
        <v>192</v>
      </c>
      <c r="W40" s="23" t="s">
        <v>70</v>
      </c>
      <c r="X40" s="24" t="s">
        <v>49</v>
      </c>
      <c r="Y40" s="58">
        <v>148.70026799999999</v>
      </c>
    </row>
    <row r="41" spans="2:28" x14ac:dyDescent="0.25">
      <c r="B41" s="24">
        <v>24</v>
      </c>
      <c r="C41" s="24" t="s">
        <v>192</v>
      </c>
      <c r="D41" s="23" t="s">
        <v>63</v>
      </c>
      <c r="E41" s="24" t="s">
        <v>52</v>
      </c>
      <c r="F41" s="23">
        <v>1767.323785</v>
      </c>
      <c r="H41" s="24">
        <v>24</v>
      </c>
      <c r="I41" s="24" t="s">
        <v>192</v>
      </c>
      <c r="J41" s="23" t="s">
        <v>66</v>
      </c>
      <c r="K41" s="24" t="s">
        <v>52</v>
      </c>
      <c r="L41" s="23">
        <v>0.197299</v>
      </c>
      <c r="M41" s="23"/>
      <c r="N41" s="23"/>
      <c r="O41" s="24">
        <v>24</v>
      </c>
      <c r="P41" s="24" t="s">
        <v>192</v>
      </c>
      <c r="Q41" s="23" t="s">
        <v>66</v>
      </c>
      <c r="R41" s="24" t="s">
        <v>48</v>
      </c>
      <c r="S41" s="23">
        <v>0.55902300000000005</v>
      </c>
      <c r="U41" s="24">
        <v>24</v>
      </c>
      <c r="V41" s="24" t="s">
        <v>192</v>
      </c>
      <c r="W41" s="23" t="s">
        <v>70</v>
      </c>
      <c r="X41" s="24" t="s">
        <v>50</v>
      </c>
      <c r="Y41" s="58">
        <v>128.165899</v>
      </c>
    </row>
    <row r="42" spans="2:28" x14ac:dyDescent="0.25">
      <c r="B42" s="24">
        <v>24</v>
      </c>
      <c r="C42" s="24" t="s">
        <v>192</v>
      </c>
      <c r="D42" s="23" t="s">
        <v>63</v>
      </c>
      <c r="E42" s="24" t="s">
        <v>48</v>
      </c>
      <c r="F42" s="23">
        <v>607.625631</v>
      </c>
      <c r="H42" s="24">
        <v>24</v>
      </c>
      <c r="I42" s="24" t="s">
        <v>192</v>
      </c>
      <c r="J42" s="23" t="s">
        <v>66</v>
      </c>
      <c r="K42" s="24" t="s">
        <v>48</v>
      </c>
      <c r="L42" s="23">
        <v>1.0002850000000001</v>
      </c>
      <c r="M42" s="23"/>
      <c r="N42" s="23"/>
      <c r="O42" s="24">
        <v>24</v>
      </c>
      <c r="P42" s="24" t="s">
        <v>192</v>
      </c>
      <c r="Q42" s="23" t="s">
        <v>66</v>
      </c>
      <c r="R42" s="24" t="s">
        <v>49</v>
      </c>
      <c r="S42" s="23">
        <v>1.890512</v>
      </c>
      <c r="U42" s="24">
        <v>24</v>
      </c>
      <c r="V42" s="24" t="s">
        <v>192</v>
      </c>
      <c r="W42" s="23" t="s">
        <v>70</v>
      </c>
      <c r="X42" s="24" t="s">
        <v>51</v>
      </c>
      <c r="Y42" s="58">
        <v>43.845008999999997</v>
      </c>
      <c r="AA42" s="23"/>
      <c r="AB42" s="23"/>
    </row>
    <row r="43" spans="2:28" x14ac:dyDescent="0.25">
      <c r="B43" s="24">
        <v>24</v>
      </c>
      <c r="C43" s="24" t="s">
        <v>192</v>
      </c>
      <c r="D43" s="23" t="s">
        <v>66</v>
      </c>
      <c r="E43" s="24" t="s">
        <v>52</v>
      </c>
      <c r="F43" s="23">
        <v>0.79323600000000005</v>
      </c>
      <c r="H43" s="24">
        <v>24</v>
      </c>
      <c r="I43" s="24" t="s">
        <v>192</v>
      </c>
      <c r="J43" s="23" t="s">
        <v>66</v>
      </c>
      <c r="K43" s="24" t="s">
        <v>49</v>
      </c>
      <c r="L43" s="23">
        <v>0.177428</v>
      </c>
      <c r="M43" s="23"/>
      <c r="N43" s="23"/>
      <c r="O43" s="24">
        <v>24</v>
      </c>
      <c r="P43" s="24" t="s">
        <v>192</v>
      </c>
      <c r="Q43" s="23" t="s">
        <v>66</v>
      </c>
      <c r="R43" s="24" t="s">
        <v>50</v>
      </c>
      <c r="S43" s="23">
        <v>0.67109600000000003</v>
      </c>
      <c r="U43" s="24">
        <v>24</v>
      </c>
      <c r="V43" s="24" t="s">
        <v>193</v>
      </c>
      <c r="W43" s="23" t="s">
        <v>61</v>
      </c>
      <c r="X43" s="24" t="s">
        <v>52</v>
      </c>
      <c r="Y43" s="58">
        <v>260.55234100000001</v>
      </c>
      <c r="AA43" s="23"/>
      <c r="AB43" s="23"/>
    </row>
    <row r="44" spans="2:28" x14ac:dyDescent="0.25">
      <c r="B44" s="24">
        <v>24</v>
      </c>
      <c r="C44" s="24" t="s">
        <v>192</v>
      </c>
      <c r="D44" s="23" t="s">
        <v>66</v>
      </c>
      <c r="E44" s="24" t="s">
        <v>48</v>
      </c>
      <c r="F44" s="23">
        <v>6.1279409999999999</v>
      </c>
      <c r="H44" s="24">
        <v>24</v>
      </c>
      <c r="I44" s="24" t="s">
        <v>192</v>
      </c>
      <c r="J44" s="23" t="s">
        <v>66</v>
      </c>
      <c r="K44" s="24" t="s">
        <v>50</v>
      </c>
      <c r="L44" s="23">
        <v>0.107916</v>
      </c>
      <c r="M44" s="23"/>
      <c r="N44" s="23"/>
      <c r="O44" s="24">
        <v>24</v>
      </c>
      <c r="P44" s="24" t="s">
        <v>192</v>
      </c>
      <c r="Q44" s="23" t="s">
        <v>68</v>
      </c>
      <c r="R44" s="24" t="s">
        <v>52</v>
      </c>
      <c r="S44" s="23">
        <v>5.0325090000000001</v>
      </c>
      <c r="U44" s="24">
        <v>24</v>
      </c>
      <c r="V44" s="24" t="s">
        <v>193</v>
      </c>
      <c r="W44" s="23" t="s">
        <v>61</v>
      </c>
      <c r="X44" s="24" t="s">
        <v>48</v>
      </c>
      <c r="Y44" s="58">
        <v>193.50009700000001</v>
      </c>
      <c r="AA44" s="23"/>
      <c r="AB44" s="23"/>
    </row>
    <row r="45" spans="2:28" x14ac:dyDescent="0.25">
      <c r="B45" s="24">
        <v>24</v>
      </c>
      <c r="C45" s="24" t="s">
        <v>192</v>
      </c>
      <c r="D45" s="23" t="s">
        <v>66</v>
      </c>
      <c r="E45" s="24" t="s">
        <v>49</v>
      </c>
      <c r="F45" s="23">
        <v>3.6275849999999998</v>
      </c>
      <c r="H45" s="24">
        <v>24</v>
      </c>
      <c r="I45" s="24" t="s">
        <v>192</v>
      </c>
      <c r="J45" s="23" t="s">
        <v>66</v>
      </c>
      <c r="K45" s="24" t="s">
        <v>51</v>
      </c>
      <c r="L45" s="23">
        <v>0.67913199999999996</v>
      </c>
      <c r="M45" s="23"/>
      <c r="N45" s="23"/>
      <c r="O45" s="24">
        <v>24</v>
      </c>
      <c r="P45" s="24" t="s">
        <v>192</v>
      </c>
      <c r="Q45" s="23" t="s">
        <v>70</v>
      </c>
      <c r="R45" s="24" t="s">
        <v>52</v>
      </c>
      <c r="S45" s="23">
        <v>446.82465400000001</v>
      </c>
      <c r="U45" s="24">
        <v>24</v>
      </c>
      <c r="V45" s="24" t="s">
        <v>193</v>
      </c>
      <c r="W45" s="23" t="s">
        <v>61</v>
      </c>
      <c r="X45" s="24" t="s">
        <v>49</v>
      </c>
      <c r="Y45" s="58">
        <v>37.279384</v>
      </c>
    </row>
    <row r="46" spans="2:28" x14ac:dyDescent="0.25">
      <c r="B46" s="24">
        <v>24</v>
      </c>
      <c r="C46" s="24" t="s">
        <v>192</v>
      </c>
      <c r="D46" s="23" t="s">
        <v>66</v>
      </c>
      <c r="E46" s="24" t="s">
        <v>50</v>
      </c>
      <c r="F46" s="23">
        <v>2.7229969999999999</v>
      </c>
      <c r="H46" s="24">
        <v>24</v>
      </c>
      <c r="I46" s="24" t="s">
        <v>192</v>
      </c>
      <c r="J46" s="23" t="s">
        <v>68</v>
      </c>
      <c r="K46" s="24" t="s">
        <v>52</v>
      </c>
      <c r="L46" s="23">
        <v>13.978168</v>
      </c>
      <c r="M46" s="23"/>
      <c r="N46" s="23"/>
      <c r="O46" s="24">
        <v>24</v>
      </c>
      <c r="P46" s="24" t="s">
        <v>192</v>
      </c>
      <c r="Q46" s="23" t="s">
        <v>70</v>
      </c>
      <c r="R46" s="24" t="s">
        <v>48</v>
      </c>
      <c r="S46" s="23">
        <v>1201.916639</v>
      </c>
      <c r="U46" s="24">
        <v>24</v>
      </c>
      <c r="V46" s="24" t="s">
        <v>193</v>
      </c>
      <c r="W46" s="23" t="s">
        <v>62</v>
      </c>
      <c r="X46" s="24" t="s">
        <v>52</v>
      </c>
      <c r="Y46" s="58">
        <v>226.00293199999999</v>
      </c>
    </row>
    <row r="47" spans="2:28" x14ac:dyDescent="0.25">
      <c r="B47" s="24">
        <v>24</v>
      </c>
      <c r="C47" s="24" t="s">
        <v>192</v>
      </c>
      <c r="D47" s="23" t="s">
        <v>66</v>
      </c>
      <c r="E47" s="24" t="s">
        <v>51</v>
      </c>
      <c r="F47" s="23">
        <v>0.863232</v>
      </c>
      <c r="H47" s="24">
        <v>24</v>
      </c>
      <c r="I47" s="24" t="s">
        <v>192</v>
      </c>
      <c r="J47" s="23" t="s">
        <v>68</v>
      </c>
      <c r="K47" s="24" t="s">
        <v>48</v>
      </c>
      <c r="L47" s="23">
        <v>0.57147999999999999</v>
      </c>
      <c r="M47" s="23"/>
      <c r="N47" s="23"/>
      <c r="O47" s="24">
        <v>24</v>
      </c>
      <c r="P47" s="24" t="s">
        <v>192</v>
      </c>
      <c r="Q47" s="23" t="s">
        <v>70</v>
      </c>
      <c r="R47" s="24" t="s">
        <v>49</v>
      </c>
      <c r="S47" s="23">
        <v>1567.5448100000001</v>
      </c>
      <c r="U47" s="24">
        <v>24</v>
      </c>
      <c r="V47" s="24" t="s">
        <v>193</v>
      </c>
      <c r="W47" s="23" t="s">
        <v>62</v>
      </c>
      <c r="X47" s="24" t="s">
        <v>48</v>
      </c>
      <c r="Y47" s="58">
        <v>19.709475000000001</v>
      </c>
    </row>
    <row r="48" spans="2:28" x14ac:dyDescent="0.25">
      <c r="B48" s="24">
        <v>24</v>
      </c>
      <c r="C48" s="24" t="s">
        <v>192</v>
      </c>
      <c r="D48" s="23" t="s">
        <v>68</v>
      </c>
      <c r="E48" s="24" t="s">
        <v>52</v>
      </c>
      <c r="F48" s="23">
        <v>28.240921</v>
      </c>
      <c r="H48" s="24">
        <v>24</v>
      </c>
      <c r="I48" s="24" t="s">
        <v>192</v>
      </c>
      <c r="J48" s="23" t="s">
        <v>70</v>
      </c>
      <c r="K48" s="24" t="s">
        <v>52</v>
      </c>
      <c r="L48" s="23">
        <v>1004.3091449999999</v>
      </c>
      <c r="M48" s="23"/>
      <c r="N48" s="23"/>
      <c r="O48" s="24">
        <v>24</v>
      </c>
      <c r="P48" s="24" t="s">
        <v>192</v>
      </c>
      <c r="Q48" s="23" t="s">
        <v>70</v>
      </c>
      <c r="R48" s="24" t="s">
        <v>50</v>
      </c>
      <c r="S48" s="23">
        <v>1065.817691</v>
      </c>
      <c r="U48" s="24">
        <v>24</v>
      </c>
      <c r="V48" s="24" t="s">
        <v>193</v>
      </c>
      <c r="W48" s="23" t="s">
        <v>62</v>
      </c>
      <c r="X48" s="24" t="s">
        <v>49</v>
      </c>
      <c r="Y48" s="58">
        <v>6.8765090000000004</v>
      </c>
    </row>
    <row r="49" spans="2:28" x14ac:dyDescent="0.25">
      <c r="B49" s="24">
        <v>24</v>
      </c>
      <c r="C49" s="24" t="s">
        <v>192</v>
      </c>
      <c r="D49" s="23" t="s">
        <v>68</v>
      </c>
      <c r="E49" s="24" t="s">
        <v>48</v>
      </c>
      <c r="F49" s="23">
        <v>0.18507299999999999</v>
      </c>
      <c r="H49" s="24">
        <v>24</v>
      </c>
      <c r="I49" s="24" t="s">
        <v>192</v>
      </c>
      <c r="J49" s="23" t="s">
        <v>70</v>
      </c>
      <c r="K49" s="24" t="s">
        <v>48</v>
      </c>
      <c r="L49" s="23">
        <v>2173.1021070000002</v>
      </c>
      <c r="M49" s="23"/>
      <c r="N49" s="23"/>
      <c r="O49" s="24">
        <v>24</v>
      </c>
      <c r="P49" s="24" t="s">
        <v>192</v>
      </c>
      <c r="Q49" s="23" t="s">
        <v>70</v>
      </c>
      <c r="R49" s="24" t="s">
        <v>51</v>
      </c>
      <c r="S49" s="23">
        <v>727.88412200000005</v>
      </c>
      <c r="U49" s="24">
        <v>24</v>
      </c>
      <c r="V49" s="24" t="s">
        <v>193</v>
      </c>
      <c r="W49" s="23" t="s">
        <v>63</v>
      </c>
      <c r="X49" s="24" t="s">
        <v>52</v>
      </c>
      <c r="Y49" s="58">
        <v>21.779123999999999</v>
      </c>
    </row>
    <row r="50" spans="2:28" x14ac:dyDescent="0.25">
      <c r="B50" s="24">
        <v>24</v>
      </c>
      <c r="C50" s="24" t="s">
        <v>192</v>
      </c>
      <c r="D50" s="23" t="s">
        <v>70</v>
      </c>
      <c r="E50" s="24" t="s">
        <v>52</v>
      </c>
      <c r="F50" s="23">
        <v>2288.3657459999999</v>
      </c>
      <c r="H50" s="24">
        <v>24</v>
      </c>
      <c r="I50" s="24" t="s">
        <v>192</v>
      </c>
      <c r="J50" s="23" t="s">
        <v>70</v>
      </c>
      <c r="K50" s="24" t="s">
        <v>49</v>
      </c>
      <c r="L50" s="23">
        <v>2393.0362850000001</v>
      </c>
      <c r="M50" s="23"/>
      <c r="N50" s="23"/>
      <c r="O50" s="24">
        <v>24</v>
      </c>
      <c r="P50" s="24" t="s">
        <v>193</v>
      </c>
      <c r="Q50" s="23" t="s">
        <v>61</v>
      </c>
      <c r="R50" s="24" t="s">
        <v>52</v>
      </c>
      <c r="S50" s="23">
        <v>761.18571099999997</v>
      </c>
      <c r="U50" s="24">
        <v>24</v>
      </c>
      <c r="V50" s="24" t="s">
        <v>193</v>
      </c>
      <c r="W50" s="23" t="s">
        <v>63</v>
      </c>
      <c r="X50" s="24" t="s">
        <v>49</v>
      </c>
      <c r="Y50" s="58">
        <v>12.619641</v>
      </c>
    </row>
    <row r="51" spans="2:28" x14ac:dyDescent="0.25">
      <c r="B51" s="24">
        <v>24</v>
      </c>
      <c r="C51" s="24" t="s">
        <v>192</v>
      </c>
      <c r="D51" s="23" t="s">
        <v>70</v>
      </c>
      <c r="E51" s="24" t="s">
        <v>48</v>
      </c>
      <c r="F51" s="23">
        <v>9480.2658680000004</v>
      </c>
      <c r="H51" s="24">
        <v>24</v>
      </c>
      <c r="I51" s="24" t="s">
        <v>192</v>
      </c>
      <c r="J51" s="23" t="s">
        <v>70</v>
      </c>
      <c r="K51" s="24" t="s">
        <v>50</v>
      </c>
      <c r="L51" s="23">
        <v>1246.1684789999999</v>
      </c>
      <c r="M51" s="24"/>
      <c r="N51" s="24"/>
      <c r="O51" s="24">
        <v>24</v>
      </c>
      <c r="P51" s="24" t="s">
        <v>193</v>
      </c>
      <c r="Q51" s="23" t="s">
        <v>61</v>
      </c>
      <c r="R51" s="24" t="s">
        <v>48</v>
      </c>
      <c r="S51" s="23">
        <v>706.74194699999998</v>
      </c>
      <c r="U51" s="24">
        <v>24</v>
      </c>
      <c r="V51" s="24" t="s">
        <v>193</v>
      </c>
      <c r="W51" s="23" t="s">
        <v>68</v>
      </c>
      <c r="X51" s="24" t="s">
        <v>52</v>
      </c>
      <c r="Y51" s="58">
        <v>20.559635</v>
      </c>
      <c r="AA51" s="23"/>
      <c r="AB51" s="23"/>
    </row>
    <row r="52" spans="2:28" x14ac:dyDescent="0.25">
      <c r="B52" s="24">
        <v>24</v>
      </c>
      <c r="C52" s="24" t="s">
        <v>192</v>
      </c>
      <c r="D52" s="23" t="s">
        <v>70</v>
      </c>
      <c r="E52" s="24" t="s">
        <v>49</v>
      </c>
      <c r="F52" s="23">
        <v>12367.57656</v>
      </c>
      <c r="H52" s="24">
        <v>24</v>
      </c>
      <c r="I52" s="24" t="s">
        <v>192</v>
      </c>
      <c r="J52" s="23" t="s">
        <v>70</v>
      </c>
      <c r="K52" s="24" t="s">
        <v>51</v>
      </c>
      <c r="L52" s="23">
        <v>234.08393699999999</v>
      </c>
      <c r="M52" s="24"/>
      <c r="N52" s="24"/>
      <c r="O52" s="24">
        <v>24</v>
      </c>
      <c r="P52" s="24" t="s">
        <v>193</v>
      </c>
      <c r="Q52" s="23" t="s">
        <v>61</v>
      </c>
      <c r="R52" s="24" t="s">
        <v>49</v>
      </c>
      <c r="S52" s="23">
        <v>151.91847999999999</v>
      </c>
      <c r="U52" s="24">
        <v>24</v>
      </c>
      <c r="V52" s="24" t="s">
        <v>193</v>
      </c>
      <c r="W52" s="23" t="s">
        <v>68</v>
      </c>
      <c r="X52" s="24" t="s">
        <v>48</v>
      </c>
      <c r="Y52" s="58">
        <v>8.5774729999999995</v>
      </c>
      <c r="AA52" s="23"/>
      <c r="AB52" s="23"/>
    </row>
    <row r="53" spans="2:28" x14ac:dyDescent="0.25">
      <c r="B53" s="24">
        <v>24</v>
      </c>
      <c r="C53" s="24" t="s">
        <v>192</v>
      </c>
      <c r="D53" s="23" t="s">
        <v>70</v>
      </c>
      <c r="E53" s="24" t="s">
        <v>50</v>
      </c>
      <c r="F53" s="23">
        <v>9664.8482139999996</v>
      </c>
      <c r="H53" s="24">
        <v>24</v>
      </c>
      <c r="I53" s="24" t="s">
        <v>193</v>
      </c>
      <c r="J53" s="23" t="s">
        <v>61</v>
      </c>
      <c r="K53" s="24" t="s">
        <v>52</v>
      </c>
      <c r="L53" s="23">
        <v>843.75776099999996</v>
      </c>
      <c r="M53" s="23"/>
      <c r="N53" s="23"/>
      <c r="O53" s="24">
        <v>24</v>
      </c>
      <c r="P53" s="24" t="s">
        <v>193</v>
      </c>
      <c r="Q53" s="23" t="s">
        <v>62</v>
      </c>
      <c r="R53" s="24" t="s">
        <v>52</v>
      </c>
      <c r="S53" s="23">
        <v>743.84782900000005</v>
      </c>
      <c r="U53" s="24">
        <v>24</v>
      </c>
      <c r="V53" s="24" t="s">
        <v>193</v>
      </c>
      <c r="W53" s="23" t="s">
        <v>69</v>
      </c>
      <c r="X53" s="24" t="s">
        <v>52</v>
      </c>
      <c r="Y53" s="58">
        <v>95.752992000000006</v>
      </c>
    </row>
    <row r="54" spans="2:28" x14ac:dyDescent="0.25">
      <c r="B54" s="24">
        <v>24</v>
      </c>
      <c r="C54" s="24" t="s">
        <v>192</v>
      </c>
      <c r="D54" s="23" t="s">
        <v>70</v>
      </c>
      <c r="E54" s="24" t="s">
        <v>51</v>
      </c>
      <c r="F54" s="23">
        <v>5299.3407500000003</v>
      </c>
      <c r="H54" s="24">
        <v>24</v>
      </c>
      <c r="I54" s="24" t="s">
        <v>193</v>
      </c>
      <c r="J54" s="23" t="s">
        <v>61</v>
      </c>
      <c r="K54" s="24" t="s">
        <v>48</v>
      </c>
      <c r="L54" s="23">
        <v>770.57833400000004</v>
      </c>
      <c r="M54" s="23"/>
      <c r="N54" s="23"/>
      <c r="O54" s="24">
        <v>24</v>
      </c>
      <c r="P54" s="24" t="s">
        <v>193</v>
      </c>
      <c r="Q54" s="23" t="s">
        <v>62</v>
      </c>
      <c r="R54" s="24" t="s">
        <v>48</v>
      </c>
      <c r="S54" s="23">
        <v>131.83252300000001</v>
      </c>
      <c r="U54" s="24">
        <v>24</v>
      </c>
      <c r="V54" s="24" t="s">
        <v>193</v>
      </c>
      <c r="W54" s="23" t="s">
        <v>69</v>
      </c>
      <c r="X54" s="24" t="s">
        <v>48</v>
      </c>
      <c r="Y54" s="58">
        <v>28.243079000000002</v>
      </c>
    </row>
    <row r="55" spans="2:28" x14ac:dyDescent="0.25">
      <c r="B55" s="24">
        <v>24</v>
      </c>
      <c r="C55" s="24" t="s">
        <v>193</v>
      </c>
      <c r="D55" s="23" t="s">
        <v>61</v>
      </c>
      <c r="E55" s="24" t="s">
        <v>52</v>
      </c>
      <c r="F55" s="23">
        <v>3330.0167310000002</v>
      </c>
      <c r="H55" s="24">
        <v>24</v>
      </c>
      <c r="I55" s="24" t="s">
        <v>193</v>
      </c>
      <c r="J55" s="23" t="s">
        <v>61</v>
      </c>
      <c r="K55" s="24" t="s">
        <v>49</v>
      </c>
      <c r="L55" s="23">
        <v>84.276489999999995</v>
      </c>
      <c r="M55" s="23"/>
      <c r="N55" s="23"/>
      <c r="O55" s="24">
        <v>24</v>
      </c>
      <c r="P55" s="24" t="s">
        <v>193</v>
      </c>
      <c r="Q55" s="23" t="s">
        <v>62</v>
      </c>
      <c r="R55" s="24" t="s">
        <v>49</v>
      </c>
      <c r="S55" s="23">
        <v>73.580265999999995</v>
      </c>
      <c r="U55" s="24">
        <v>24</v>
      </c>
      <c r="V55" s="24" t="s">
        <v>193</v>
      </c>
      <c r="W55" s="23" t="s">
        <v>70</v>
      </c>
      <c r="X55" s="24" t="s">
        <v>52</v>
      </c>
      <c r="Y55" s="58">
        <v>95.112405999999993</v>
      </c>
    </row>
    <row r="56" spans="2:28" x14ac:dyDescent="0.25">
      <c r="B56" s="24">
        <v>24</v>
      </c>
      <c r="C56" s="24" t="s">
        <v>193</v>
      </c>
      <c r="D56" s="23" t="s">
        <v>61</v>
      </c>
      <c r="E56" s="24" t="s">
        <v>48</v>
      </c>
      <c r="F56" s="23">
        <v>5599.7979150000001</v>
      </c>
      <c r="H56" s="24">
        <v>24</v>
      </c>
      <c r="I56" s="24" t="s">
        <v>193</v>
      </c>
      <c r="J56" s="23" t="s">
        <v>62</v>
      </c>
      <c r="K56" s="24" t="s">
        <v>52</v>
      </c>
      <c r="L56" s="23">
        <v>802.77190399999995</v>
      </c>
      <c r="M56" s="23"/>
      <c r="N56" s="23"/>
      <c r="O56" s="24">
        <v>24</v>
      </c>
      <c r="P56" s="24" t="s">
        <v>193</v>
      </c>
      <c r="Q56" s="23" t="s">
        <v>62</v>
      </c>
      <c r="R56" s="24" t="s">
        <v>51</v>
      </c>
      <c r="S56" s="23">
        <v>18.164258</v>
      </c>
      <c r="U56" s="24">
        <v>24</v>
      </c>
      <c r="V56" s="24" t="s">
        <v>193</v>
      </c>
      <c r="W56" s="23" t="s">
        <v>70</v>
      </c>
      <c r="X56" s="24" t="s">
        <v>48</v>
      </c>
      <c r="Y56" s="58">
        <v>38.280470999999999</v>
      </c>
    </row>
    <row r="57" spans="2:28" x14ac:dyDescent="0.25">
      <c r="B57" s="24">
        <v>24</v>
      </c>
      <c r="C57" s="24" t="s">
        <v>193</v>
      </c>
      <c r="D57" s="23" t="s">
        <v>61</v>
      </c>
      <c r="E57" s="24" t="s">
        <v>49</v>
      </c>
      <c r="F57" s="23">
        <v>836.65591099999995</v>
      </c>
      <c r="H57" s="24">
        <v>24</v>
      </c>
      <c r="I57" s="24" t="s">
        <v>193</v>
      </c>
      <c r="J57" s="23" t="s">
        <v>62</v>
      </c>
      <c r="K57" s="24" t="s">
        <v>48</v>
      </c>
      <c r="L57" s="23">
        <v>136.53584599999999</v>
      </c>
      <c r="M57" s="23"/>
      <c r="N57" s="23"/>
      <c r="O57" s="24">
        <v>24</v>
      </c>
      <c r="P57" s="24" t="s">
        <v>193</v>
      </c>
      <c r="Q57" s="23" t="s">
        <v>63</v>
      </c>
      <c r="R57" s="24" t="s">
        <v>52</v>
      </c>
      <c r="S57" s="23">
        <v>31.685473999999999</v>
      </c>
      <c r="U57" s="24">
        <v>24</v>
      </c>
      <c r="V57" s="24" t="s">
        <v>193</v>
      </c>
      <c r="W57" s="23" t="s">
        <v>71</v>
      </c>
      <c r="X57" s="24" t="s">
        <v>52</v>
      </c>
      <c r="Y57" s="58">
        <v>46.486874999999998</v>
      </c>
    </row>
    <row r="58" spans="2:28" x14ac:dyDescent="0.25">
      <c r="B58" s="24">
        <v>24</v>
      </c>
      <c r="C58" s="24" t="s">
        <v>193</v>
      </c>
      <c r="D58" s="23" t="s">
        <v>62</v>
      </c>
      <c r="E58" s="24" t="s">
        <v>52</v>
      </c>
      <c r="F58" s="23">
        <v>4331.3634270000002</v>
      </c>
      <c r="H58" s="24">
        <v>24</v>
      </c>
      <c r="I58" s="24" t="s">
        <v>193</v>
      </c>
      <c r="J58" s="23" t="s">
        <v>62</v>
      </c>
      <c r="K58" s="24" t="s">
        <v>49</v>
      </c>
      <c r="L58" s="23">
        <v>17.671735000000002</v>
      </c>
      <c r="M58" s="23"/>
      <c r="N58" s="23"/>
      <c r="O58" s="24">
        <v>24</v>
      </c>
      <c r="P58" s="24" t="s">
        <v>193</v>
      </c>
      <c r="Q58" s="23" t="s">
        <v>63</v>
      </c>
      <c r="R58" s="24" t="s">
        <v>48</v>
      </c>
      <c r="S58" s="23">
        <v>0.28709699999999999</v>
      </c>
      <c r="U58" s="24">
        <v>24</v>
      </c>
      <c r="V58" s="24" t="s">
        <v>193</v>
      </c>
      <c r="W58" s="23" t="s">
        <v>71</v>
      </c>
      <c r="X58" s="24" t="s">
        <v>48</v>
      </c>
      <c r="Y58" s="58">
        <v>17.504584000000001</v>
      </c>
    </row>
    <row r="59" spans="2:28" x14ac:dyDescent="0.25">
      <c r="B59" s="24">
        <v>24</v>
      </c>
      <c r="C59" s="24" t="s">
        <v>193</v>
      </c>
      <c r="D59" s="23" t="s">
        <v>62</v>
      </c>
      <c r="E59" s="24" t="s">
        <v>48</v>
      </c>
      <c r="F59" s="23">
        <v>1800.3741419999999</v>
      </c>
      <c r="H59" s="24">
        <v>24</v>
      </c>
      <c r="I59" s="24" t="s">
        <v>193</v>
      </c>
      <c r="J59" s="23" t="s">
        <v>62</v>
      </c>
      <c r="K59" s="24" t="s">
        <v>50</v>
      </c>
      <c r="L59" s="23">
        <v>5.0444610000000001</v>
      </c>
      <c r="M59" s="23"/>
      <c r="N59" s="23"/>
      <c r="O59" s="24">
        <v>24</v>
      </c>
      <c r="P59" s="24" t="s">
        <v>193</v>
      </c>
      <c r="Q59" s="23" t="s">
        <v>63</v>
      </c>
      <c r="R59" s="24" t="s">
        <v>49</v>
      </c>
      <c r="S59" s="23">
        <v>50.703609</v>
      </c>
      <c r="U59" s="24">
        <v>24</v>
      </c>
      <c r="V59" s="24" t="s">
        <v>193</v>
      </c>
      <c r="W59" s="23" t="s">
        <v>71</v>
      </c>
      <c r="X59" s="24" t="s">
        <v>49</v>
      </c>
      <c r="Y59" s="58">
        <v>2.6419299999999999</v>
      </c>
    </row>
    <row r="60" spans="2:28" x14ac:dyDescent="0.25">
      <c r="B60" s="24">
        <v>24</v>
      </c>
      <c r="C60" s="24" t="s">
        <v>193</v>
      </c>
      <c r="D60" s="23" t="s">
        <v>62</v>
      </c>
      <c r="E60" s="24" t="s">
        <v>49</v>
      </c>
      <c r="F60" s="23">
        <v>340.45629500000001</v>
      </c>
      <c r="H60" s="24">
        <v>24</v>
      </c>
      <c r="I60" s="24" t="s">
        <v>193</v>
      </c>
      <c r="J60" s="23" t="s">
        <v>63</v>
      </c>
      <c r="K60" s="24" t="s">
        <v>49</v>
      </c>
      <c r="L60" s="23">
        <v>19.448644000000002</v>
      </c>
      <c r="M60" s="23"/>
      <c r="N60" s="23"/>
      <c r="O60" s="24">
        <v>24</v>
      </c>
      <c r="P60" s="24" t="s">
        <v>193</v>
      </c>
      <c r="Q60" s="23" t="s">
        <v>67</v>
      </c>
      <c r="R60" s="24" t="s">
        <v>52</v>
      </c>
      <c r="S60" s="23">
        <v>3.1807479999999999</v>
      </c>
      <c r="U60" s="24">
        <v>24</v>
      </c>
      <c r="V60" s="24" t="s">
        <v>193</v>
      </c>
      <c r="W60" s="23" t="s">
        <v>71</v>
      </c>
      <c r="X60" s="24" t="s">
        <v>50</v>
      </c>
      <c r="Y60" s="58">
        <v>9.6817709999999995</v>
      </c>
    </row>
    <row r="61" spans="2:28" x14ac:dyDescent="0.25">
      <c r="B61" s="24">
        <v>24</v>
      </c>
      <c r="C61" s="24" t="s">
        <v>193</v>
      </c>
      <c r="D61" s="23" t="s">
        <v>62</v>
      </c>
      <c r="E61" s="24" t="s">
        <v>50</v>
      </c>
      <c r="F61" s="23">
        <v>52.376916999999999</v>
      </c>
      <c r="H61" s="24">
        <v>24</v>
      </c>
      <c r="I61" s="24" t="s">
        <v>193</v>
      </c>
      <c r="J61" s="23" t="s">
        <v>68</v>
      </c>
      <c r="K61" s="24" t="s">
        <v>52</v>
      </c>
      <c r="L61" s="23">
        <v>151.897594</v>
      </c>
      <c r="M61" s="23"/>
      <c r="N61" s="23"/>
      <c r="O61" s="24">
        <v>24</v>
      </c>
      <c r="P61" s="24" t="s">
        <v>193</v>
      </c>
      <c r="Q61" s="23" t="s">
        <v>68</v>
      </c>
      <c r="R61" s="24" t="s">
        <v>52</v>
      </c>
      <c r="S61" s="23">
        <v>298.49582299999997</v>
      </c>
      <c r="U61" s="24">
        <v>30</v>
      </c>
      <c r="V61" s="24" t="s">
        <v>53</v>
      </c>
      <c r="W61" s="23" t="s">
        <v>62</v>
      </c>
      <c r="X61" s="24" t="s">
        <v>52</v>
      </c>
      <c r="Y61" s="58">
        <v>207.331918</v>
      </c>
    </row>
    <row r="62" spans="2:28" x14ac:dyDescent="0.25">
      <c r="B62" s="24">
        <v>24</v>
      </c>
      <c r="C62" s="24" t="s">
        <v>193</v>
      </c>
      <c r="D62" s="23" t="s">
        <v>62</v>
      </c>
      <c r="E62" s="24" t="s">
        <v>51</v>
      </c>
      <c r="F62" s="23">
        <v>28.478836999999999</v>
      </c>
      <c r="H62" s="24">
        <v>24</v>
      </c>
      <c r="I62" s="24" t="s">
        <v>193</v>
      </c>
      <c r="J62" s="23" t="s">
        <v>68</v>
      </c>
      <c r="K62" s="24" t="s">
        <v>48</v>
      </c>
      <c r="L62" s="23">
        <v>227.56044</v>
      </c>
      <c r="M62" s="23"/>
      <c r="N62" s="23"/>
      <c r="O62" s="35">
        <v>24</v>
      </c>
      <c r="P62" s="24" t="s">
        <v>193</v>
      </c>
      <c r="Q62" s="23" t="s">
        <v>68</v>
      </c>
      <c r="R62" s="24" t="s">
        <v>48</v>
      </c>
      <c r="S62" s="23">
        <v>120.018079</v>
      </c>
      <c r="U62" s="24">
        <v>30</v>
      </c>
      <c r="V62" s="24" t="s">
        <v>53</v>
      </c>
      <c r="W62" s="23" t="s">
        <v>62</v>
      </c>
      <c r="X62" s="24" t="s">
        <v>48</v>
      </c>
      <c r="Y62" s="58">
        <v>328.97816399999999</v>
      </c>
    </row>
    <row r="63" spans="2:28" x14ac:dyDescent="0.25">
      <c r="B63" s="24">
        <v>24</v>
      </c>
      <c r="C63" s="24" t="s">
        <v>193</v>
      </c>
      <c r="D63" s="23" t="s">
        <v>63</v>
      </c>
      <c r="E63" s="24" t="s">
        <v>52</v>
      </c>
      <c r="F63" s="23">
        <v>349.13673899999998</v>
      </c>
      <c r="H63" s="24">
        <v>24</v>
      </c>
      <c r="I63" s="24" t="s">
        <v>193</v>
      </c>
      <c r="J63" s="23" t="s">
        <v>68</v>
      </c>
      <c r="K63" s="24" t="s">
        <v>49</v>
      </c>
      <c r="L63" s="23">
        <v>2.3948170000000002</v>
      </c>
      <c r="O63" s="35">
        <v>24</v>
      </c>
      <c r="P63" s="24" t="s">
        <v>193</v>
      </c>
      <c r="Q63" s="23" t="s">
        <v>69</v>
      </c>
      <c r="R63" s="24" t="s">
        <v>52</v>
      </c>
      <c r="S63" s="23">
        <v>168.01694900000001</v>
      </c>
      <c r="U63" s="24">
        <v>30</v>
      </c>
      <c r="V63" s="24" t="s">
        <v>53</v>
      </c>
      <c r="W63" s="23" t="s">
        <v>62</v>
      </c>
      <c r="X63" s="24" t="s">
        <v>49</v>
      </c>
      <c r="Y63" s="58">
        <v>7.253285</v>
      </c>
    </row>
    <row r="64" spans="2:28" x14ac:dyDescent="0.25">
      <c r="B64" s="24">
        <v>24</v>
      </c>
      <c r="C64" s="24" t="s">
        <v>193</v>
      </c>
      <c r="D64" s="23" t="s">
        <v>63</v>
      </c>
      <c r="E64" s="24" t="s">
        <v>48</v>
      </c>
      <c r="F64" s="23">
        <v>25.921927</v>
      </c>
      <c r="H64" s="24">
        <v>24</v>
      </c>
      <c r="I64" s="24" t="s">
        <v>193</v>
      </c>
      <c r="J64" s="23" t="s">
        <v>69</v>
      </c>
      <c r="K64" s="24" t="s">
        <v>52</v>
      </c>
      <c r="L64" s="23">
        <v>573.04025899999999</v>
      </c>
      <c r="O64" s="35">
        <v>24</v>
      </c>
      <c r="P64" s="24" t="s">
        <v>193</v>
      </c>
      <c r="Q64" s="23" t="s">
        <v>69</v>
      </c>
      <c r="R64" s="24" t="s">
        <v>48</v>
      </c>
      <c r="S64" s="23">
        <v>176.62018</v>
      </c>
      <c r="U64" s="24">
        <v>53</v>
      </c>
      <c r="V64" s="24" t="s">
        <v>54</v>
      </c>
      <c r="W64" s="23" t="s">
        <v>68</v>
      </c>
      <c r="X64" s="24" t="s">
        <v>52</v>
      </c>
      <c r="Y64" s="58">
        <v>3.089969</v>
      </c>
    </row>
    <row r="65" spans="2:25" x14ac:dyDescent="0.25">
      <c r="B65" s="24">
        <v>24</v>
      </c>
      <c r="C65" s="24" t="s">
        <v>193</v>
      </c>
      <c r="D65" s="23" t="s">
        <v>63</v>
      </c>
      <c r="E65" s="24" t="s">
        <v>49</v>
      </c>
      <c r="F65" s="23">
        <v>514.89299500000004</v>
      </c>
      <c r="H65" s="24">
        <v>24</v>
      </c>
      <c r="I65" s="24" t="s">
        <v>193</v>
      </c>
      <c r="J65" s="23" t="s">
        <v>69</v>
      </c>
      <c r="K65" s="24" t="s">
        <v>48</v>
      </c>
      <c r="L65" s="23">
        <v>454.73191800000001</v>
      </c>
      <c r="O65" s="35">
        <v>24</v>
      </c>
      <c r="P65" s="24" t="s">
        <v>193</v>
      </c>
      <c r="Q65" s="23" t="s">
        <v>70</v>
      </c>
      <c r="R65" s="24" t="s">
        <v>52</v>
      </c>
      <c r="S65" s="23">
        <v>196.22928899999999</v>
      </c>
      <c r="U65" s="24">
        <v>53</v>
      </c>
      <c r="V65" s="24" t="s">
        <v>54</v>
      </c>
      <c r="W65" s="23" t="s">
        <v>68</v>
      </c>
      <c r="X65" s="24" t="s">
        <v>48</v>
      </c>
      <c r="Y65" s="58">
        <v>7.3250520000000003</v>
      </c>
    </row>
    <row r="66" spans="2:25" x14ac:dyDescent="0.25">
      <c r="B66" s="24">
        <v>24</v>
      </c>
      <c r="C66" s="24" t="s">
        <v>193</v>
      </c>
      <c r="D66" s="23" t="s">
        <v>68</v>
      </c>
      <c r="E66" s="24" t="s">
        <v>52</v>
      </c>
      <c r="F66" s="23">
        <v>1986.2372829999999</v>
      </c>
      <c r="H66" s="24">
        <v>24</v>
      </c>
      <c r="I66" s="24" t="s">
        <v>193</v>
      </c>
      <c r="J66" s="23" t="s">
        <v>70</v>
      </c>
      <c r="K66" s="24" t="s">
        <v>52</v>
      </c>
      <c r="L66" s="23">
        <v>656.13801599999999</v>
      </c>
      <c r="O66" s="35">
        <v>24</v>
      </c>
      <c r="P66" s="24" t="s">
        <v>193</v>
      </c>
      <c r="Q66" s="23" t="s">
        <v>70</v>
      </c>
      <c r="R66" s="24" t="s">
        <v>48</v>
      </c>
      <c r="S66" s="23">
        <v>55.969858000000002</v>
      </c>
    </row>
    <row r="67" spans="2:25" x14ac:dyDescent="0.25">
      <c r="B67" s="24">
        <v>24</v>
      </c>
      <c r="C67" s="24" t="s">
        <v>193</v>
      </c>
      <c r="D67" s="23" t="s">
        <v>68</v>
      </c>
      <c r="E67" s="24" t="s">
        <v>48</v>
      </c>
      <c r="F67" s="23">
        <v>925.68669899999998</v>
      </c>
      <c r="H67" s="24">
        <v>24</v>
      </c>
      <c r="I67" s="24" t="s">
        <v>193</v>
      </c>
      <c r="J67" s="23" t="s">
        <v>70</v>
      </c>
      <c r="K67" s="24" t="s">
        <v>48</v>
      </c>
      <c r="L67" s="23">
        <v>336.42088699999999</v>
      </c>
      <c r="O67" s="35">
        <v>24</v>
      </c>
      <c r="P67" s="24" t="s">
        <v>193</v>
      </c>
      <c r="Q67" s="23" t="s">
        <v>71</v>
      </c>
      <c r="R67" s="24" t="s">
        <v>52</v>
      </c>
      <c r="S67" s="23">
        <v>37.214751999999997</v>
      </c>
    </row>
    <row r="68" spans="2:25" x14ac:dyDescent="0.25">
      <c r="B68" s="24">
        <v>24</v>
      </c>
      <c r="C68" s="24" t="s">
        <v>193</v>
      </c>
      <c r="D68" s="23" t="s">
        <v>68</v>
      </c>
      <c r="E68" s="24" t="s">
        <v>49</v>
      </c>
      <c r="F68" s="23">
        <v>14.329769000000001</v>
      </c>
      <c r="H68" s="24">
        <v>24</v>
      </c>
      <c r="I68" s="24" t="s">
        <v>193</v>
      </c>
      <c r="J68" s="23" t="s">
        <v>70</v>
      </c>
      <c r="K68" s="24" t="s">
        <v>49</v>
      </c>
      <c r="L68" s="23">
        <v>13.30813</v>
      </c>
      <c r="O68" s="35">
        <v>24</v>
      </c>
      <c r="P68" s="24" t="s">
        <v>193</v>
      </c>
      <c r="Q68" s="23" t="s">
        <v>71</v>
      </c>
      <c r="R68" s="24" t="s">
        <v>48</v>
      </c>
      <c r="S68" s="23">
        <v>5.5420730000000002</v>
      </c>
    </row>
    <row r="69" spans="2:25" x14ac:dyDescent="0.25">
      <c r="B69" s="24">
        <v>24</v>
      </c>
      <c r="C69" s="24" t="s">
        <v>193</v>
      </c>
      <c r="D69" s="23" t="s">
        <v>69</v>
      </c>
      <c r="E69" s="24" t="s">
        <v>52</v>
      </c>
      <c r="F69" s="23">
        <v>2137.6772529999998</v>
      </c>
      <c r="H69" s="24">
        <v>24</v>
      </c>
      <c r="I69" s="24" t="s">
        <v>193</v>
      </c>
      <c r="J69" s="23" t="s">
        <v>71</v>
      </c>
      <c r="K69" s="24" t="s">
        <v>52</v>
      </c>
      <c r="L69" s="23">
        <v>48.699171</v>
      </c>
      <c r="O69" s="35">
        <v>30</v>
      </c>
      <c r="P69" s="24" t="s">
        <v>53</v>
      </c>
      <c r="Q69" s="23" t="s">
        <v>62</v>
      </c>
      <c r="R69" s="24" t="s">
        <v>52</v>
      </c>
      <c r="S69" s="23">
        <v>775.02595899999994</v>
      </c>
    </row>
    <row r="70" spans="2:25" x14ac:dyDescent="0.25">
      <c r="B70" s="24">
        <v>24</v>
      </c>
      <c r="C70" s="24" t="s">
        <v>193</v>
      </c>
      <c r="D70" s="23" t="s">
        <v>69</v>
      </c>
      <c r="E70" s="24" t="s">
        <v>48</v>
      </c>
      <c r="F70" s="23">
        <v>1833.9060950000001</v>
      </c>
      <c r="H70" s="24">
        <v>24</v>
      </c>
      <c r="I70" s="24" t="s">
        <v>193</v>
      </c>
      <c r="J70" s="23" t="s">
        <v>71</v>
      </c>
      <c r="K70" s="24" t="s">
        <v>48</v>
      </c>
      <c r="L70" s="23">
        <v>39.842286000000001</v>
      </c>
      <c r="O70" s="35">
        <v>30</v>
      </c>
      <c r="P70" s="24" t="s">
        <v>53</v>
      </c>
      <c r="Q70" s="23" t="s">
        <v>62</v>
      </c>
      <c r="R70" s="24" t="s">
        <v>48</v>
      </c>
      <c r="S70" s="23">
        <v>2950.5499119999999</v>
      </c>
    </row>
    <row r="71" spans="2:25" x14ac:dyDescent="0.25">
      <c r="B71" s="24">
        <v>24</v>
      </c>
      <c r="C71" s="24" t="s">
        <v>193</v>
      </c>
      <c r="D71" s="23" t="s">
        <v>70</v>
      </c>
      <c r="E71" s="24" t="s">
        <v>52</v>
      </c>
      <c r="F71" s="23">
        <v>2336.943413</v>
      </c>
      <c r="H71" s="24">
        <v>24</v>
      </c>
      <c r="I71" s="24" t="s">
        <v>193</v>
      </c>
      <c r="J71" s="23" t="s">
        <v>71</v>
      </c>
      <c r="K71" s="24" t="s">
        <v>49</v>
      </c>
      <c r="L71" s="23">
        <v>5.7079360000000001</v>
      </c>
      <c r="O71" s="35">
        <v>30</v>
      </c>
      <c r="P71" s="24" t="s">
        <v>53</v>
      </c>
      <c r="Q71" s="23" t="s">
        <v>62</v>
      </c>
      <c r="R71" s="24" t="s">
        <v>49</v>
      </c>
      <c r="S71" s="23">
        <v>315.99110000000002</v>
      </c>
    </row>
    <row r="72" spans="2:25" x14ac:dyDescent="0.25">
      <c r="B72" s="24">
        <v>24</v>
      </c>
      <c r="C72" s="24" t="s">
        <v>193</v>
      </c>
      <c r="D72" s="23" t="s">
        <v>70</v>
      </c>
      <c r="E72" s="24" t="s">
        <v>48</v>
      </c>
      <c r="F72" s="23">
        <v>1430.7244129999999</v>
      </c>
      <c r="H72" s="24">
        <v>24</v>
      </c>
      <c r="I72" s="24" t="s">
        <v>193</v>
      </c>
      <c r="J72" s="23" t="s">
        <v>71</v>
      </c>
      <c r="K72" s="24" t="s">
        <v>50</v>
      </c>
      <c r="L72" s="23">
        <v>28.689344999999999</v>
      </c>
      <c r="O72" s="35">
        <v>53</v>
      </c>
      <c r="P72" s="24" t="s">
        <v>54</v>
      </c>
      <c r="Q72" s="23" t="s">
        <v>68</v>
      </c>
      <c r="R72" s="24" t="s">
        <v>52</v>
      </c>
      <c r="S72" s="23">
        <v>29.699202</v>
      </c>
    </row>
    <row r="73" spans="2:25" x14ac:dyDescent="0.25">
      <c r="B73" s="24">
        <v>24</v>
      </c>
      <c r="C73" s="24" t="s">
        <v>193</v>
      </c>
      <c r="D73" s="23" t="s">
        <v>70</v>
      </c>
      <c r="E73" s="24" t="s">
        <v>49</v>
      </c>
      <c r="F73" s="23">
        <v>88.942762000000002</v>
      </c>
      <c r="H73" s="24">
        <v>30</v>
      </c>
      <c r="I73" s="24" t="s">
        <v>53</v>
      </c>
      <c r="J73" s="23" t="s">
        <v>62</v>
      </c>
      <c r="K73" s="24" t="s">
        <v>52</v>
      </c>
      <c r="L73" s="23">
        <v>1459.67839</v>
      </c>
      <c r="O73" s="35">
        <v>53</v>
      </c>
      <c r="P73" s="24" t="s">
        <v>54</v>
      </c>
      <c r="Q73" s="23" t="s">
        <v>68</v>
      </c>
      <c r="R73" s="24" t="s">
        <v>48</v>
      </c>
      <c r="S73" s="23">
        <v>0.32182899999999998</v>
      </c>
    </row>
    <row r="74" spans="2:25" x14ac:dyDescent="0.25">
      <c r="B74" s="24">
        <v>24</v>
      </c>
      <c r="C74" s="24" t="s">
        <v>193</v>
      </c>
      <c r="D74" s="23" t="s">
        <v>71</v>
      </c>
      <c r="E74" s="24" t="s">
        <v>52</v>
      </c>
      <c r="F74" s="23">
        <v>266.55535500000002</v>
      </c>
      <c r="H74" s="24">
        <v>30</v>
      </c>
      <c r="I74" s="24" t="s">
        <v>53</v>
      </c>
      <c r="J74" s="23" t="s">
        <v>62</v>
      </c>
      <c r="K74" s="24" t="s">
        <v>48</v>
      </c>
      <c r="L74" s="23">
        <v>1329.011489</v>
      </c>
    </row>
    <row r="75" spans="2:25" x14ac:dyDescent="0.25">
      <c r="B75" s="24">
        <v>24</v>
      </c>
      <c r="C75" s="24" t="s">
        <v>193</v>
      </c>
      <c r="D75" s="23" t="s">
        <v>71</v>
      </c>
      <c r="E75" s="24" t="s">
        <v>48</v>
      </c>
      <c r="F75" s="23">
        <v>157.44575</v>
      </c>
      <c r="H75" s="24">
        <v>30</v>
      </c>
      <c r="I75" s="24" t="s">
        <v>53</v>
      </c>
      <c r="J75" s="23" t="s">
        <v>62</v>
      </c>
      <c r="K75" s="24" t="s">
        <v>49</v>
      </c>
      <c r="L75" s="23">
        <v>117.957452</v>
      </c>
    </row>
    <row r="76" spans="2:25" x14ac:dyDescent="0.25">
      <c r="B76" s="24">
        <v>24</v>
      </c>
      <c r="C76" s="24" t="s">
        <v>193</v>
      </c>
      <c r="D76" s="23" t="s">
        <v>71</v>
      </c>
      <c r="E76" s="24" t="s">
        <v>49</v>
      </c>
      <c r="F76" s="23">
        <v>13.237291000000001</v>
      </c>
      <c r="H76" s="24">
        <v>30</v>
      </c>
      <c r="I76" s="24" t="s">
        <v>53</v>
      </c>
      <c r="J76" s="23" t="s">
        <v>62</v>
      </c>
      <c r="K76" s="24" t="s">
        <v>50</v>
      </c>
      <c r="L76" s="23">
        <v>1.8811100000000001</v>
      </c>
    </row>
    <row r="77" spans="2:25" x14ac:dyDescent="0.25">
      <c r="B77" s="24">
        <v>24</v>
      </c>
      <c r="C77" s="24" t="s">
        <v>193</v>
      </c>
      <c r="D77" s="23" t="s">
        <v>71</v>
      </c>
      <c r="E77" s="24" t="s">
        <v>50</v>
      </c>
      <c r="F77" s="23">
        <v>8.2496259999999992</v>
      </c>
      <c r="H77" s="24">
        <v>53</v>
      </c>
      <c r="I77" s="24" t="s">
        <v>54</v>
      </c>
      <c r="J77" s="23" t="s">
        <v>68</v>
      </c>
      <c r="K77" s="24" t="s">
        <v>52</v>
      </c>
      <c r="L77" s="23">
        <v>157.30419599999999</v>
      </c>
    </row>
    <row r="78" spans="2:25" x14ac:dyDescent="0.25">
      <c r="B78" s="24">
        <v>30</v>
      </c>
      <c r="C78" s="24" t="s">
        <v>53</v>
      </c>
      <c r="D78" s="23" t="s">
        <v>62</v>
      </c>
      <c r="E78" s="24" t="s">
        <v>52</v>
      </c>
      <c r="F78" s="23">
        <v>2686.0903530000001</v>
      </c>
      <c r="H78" s="24">
        <v>53</v>
      </c>
      <c r="I78" s="24" t="s">
        <v>54</v>
      </c>
      <c r="J78" s="23" t="s">
        <v>68</v>
      </c>
      <c r="K78" s="24" t="s">
        <v>48</v>
      </c>
      <c r="L78" s="23">
        <v>40.133887000000001</v>
      </c>
    </row>
    <row r="79" spans="2:25" x14ac:dyDescent="0.25">
      <c r="B79" s="24">
        <v>30</v>
      </c>
      <c r="C79" s="24" t="s">
        <v>53</v>
      </c>
      <c r="D79" s="23" t="s">
        <v>62</v>
      </c>
      <c r="E79" s="24" t="s">
        <v>48</v>
      </c>
      <c r="F79" s="23">
        <v>8882.0483499999991</v>
      </c>
    </row>
    <row r="80" spans="2:25" x14ac:dyDescent="0.25">
      <c r="B80" s="24">
        <v>30</v>
      </c>
      <c r="C80" s="24" t="s">
        <v>53</v>
      </c>
      <c r="D80" s="23" t="s">
        <v>62</v>
      </c>
      <c r="E80" s="24" t="s">
        <v>49</v>
      </c>
      <c r="F80" s="23">
        <v>1398.961534</v>
      </c>
    </row>
    <row r="81" spans="2:6" x14ac:dyDescent="0.25">
      <c r="B81" s="24">
        <v>30</v>
      </c>
      <c r="C81" s="24" t="s">
        <v>53</v>
      </c>
      <c r="D81" s="23" t="s">
        <v>62</v>
      </c>
      <c r="E81" s="24" t="s">
        <v>50</v>
      </c>
      <c r="F81" s="23">
        <v>25.739353999999999</v>
      </c>
    </row>
    <row r="82" spans="2:6" x14ac:dyDescent="0.25">
      <c r="B82" s="24">
        <v>53</v>
      </c>
      <c r="C82" s="24" t="s">
        <v>54</v>
      </c>
      <c r="D82" s="23" t="s">
        <v>68</v>
      </c>
      <c r="E82" s="24" t="s">
        <v>52</v>
      </c>
      <c r="F82" s="23">
        <v>954.28238699999997</v>
      </c>
    </row>
    <row r="83" spans="2:6" x14ac:dyDescent="0.25">
      <c r="B83" s="24">
        <v>53</v>
      </c>
      <c r="C83" s="24" t="s">
        <v>54</v>
      </c>
      <c r="D83" s="23" t="s">
        <v>68</v>
      </c>
      <c r="E83" s="24" t="s">
        <v>48</v>
      </c>
      <c r="F83" s="23">
        <v>106.488782</v>
      </c>
    </row>
    <row r="84" spans="2:6" x14ac:dyDescent="0.25">
      <c r="B84" s="24">
        <v>53</v>
      </c>
      <c r="C84" s="24" t="s">
        <v>54</v>
      </c>
      <c r="D84" s="23" t="s">
        <v>68</v>
      </c>
      <c r="E84" s="24" t="s">
        <v>50</v>
      </c>
      <c r="F84" s="23">
        <v>17.973969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1"/>
  <sheetViews>
    <sheetView workbookViewId="0">
      <selection activeCell="G17" sqref="G17"/>
    </sheetView>
  </sheetViews>
  <sheetFormatPr defaultColWidth="8.88671875" defaultRowHeight="12" x14ac:dyDescent="0.25"/>
  <cols>
    <col min="1" max="1" width="7.33203125" style="23" customWidth="1"/>
    <col min="2" max="2" width="8.88671875" style="23"/>
    <col min="3" max="3" width="8.88671875" style="24"/>
    <col min="4" max="6" width="8.88671875" style="23"/>
    <col min="7" max="7" width="8.88671875" style="24"/>
    <col min="8" max="8" width="18.6640625" style="24" customWidth="1"/>
    <col min="9" max="9" width="8.88671875" style="24"/>
    <col min="10" max="16384" width="8.88671875" style="23"/>
  </cols>
  <sheetData>
    <row r="1" spans="1:11" x14ac:dyDescent="0.25">
      <c r="A1" s="41" t="s">
        <v>113</v>
      </c>
    </row>
    <row r="2" spans="1:11" x14ac:dyDescent="0.25">
      <c r="B2" s="30" t="s">
        <v>160</v>
      </c>
      <c r="G2" s="43" t="s">
        <v>160</v>
      </c>
      <c r="H2" s="54"/>
    </row>
    <row r="3" spans="1:11" x14ac:dyDescent="0.25">
      <c r="B3" s="40" t="s">
        <v>74</v>
      </c>
      <c r="G3" s="40" t="s">
        <v>74</v>
      </c>
      <c r="H3" s="54"/>
    </row>
    <row r="4" spans="1:11" x14ac:dyDescent="0.25">
      <c r="B4" s="36" t="s">
        <v>72</v>
      </c>
      <c r="C4" s="36" t="s">
        <v>43</v>
      </c>
      <c r="D4" s="36" t="s">
        <v>73</v>
      </c>
      <c r="E4" s="36" t="s">
        <v>45</v>
      </c>
      <c r="F4" s="29"/>
      <c r="G4" s="36" t="s">
        <v>72</v>
      </c>
      <c r="H4" s="36" t="s">
        <v>60</v>
      </c>
      <c r="I4" s="36" t="s">
        <v>43</v>
      </c>
      <c r="J4" s="36" t="s">
        <v>73</v>
      </c>
      <c r="K4" s="36" t="s">
        <v>45</v>
      </c>
    </row>
    <row r="5" spans="1:11" x14ac:dyDescent="0.25">
      <c r="B5" s="24" t="s">
        <v>84</v>
      </c>
      <c r="C5" s="24" t="s">
        <v>52</v>
      </c>
      <c r="D5" s="23">
        <v>246.016053</v>
      </c>
      <c r="E5" s="23">
        <f>D5*305</f>
        <v>75034.896164999998</v>
      </c>
      <c r="G5" s="24" t="s">
        <v>84</v>
      </c>
      <c r="H5" s="23" t="s">
        <v>61</v>
      </c>
      <c r="I5" s="24" t="s">
        <v>52</v>
      </c>
      <c r="J5" s="23">
        <v>81.934978000000001</v>
      </c>
      <c r="K5" s="23">
        <f>J5*305</f>
        <v>24990.168290000001</v>
      </c>
    </row>
    <row r="6" spans="1:11" x14ac:dyDescent="0.25">
      <c r="B6" s="24" t="s">
        <v>84</v>
      </c>
      <c r="C6" s="24" t="s">
        <v>48</v>
      </c>
      <c r="D6" s="23">
        <v>825.36699899999996</v>
      </c>
      <c r="E6" s="23">
        <f t="shared" ref="E6:E69" si="0">D6*305</f>
        <v>251736.934695</v>
      </c>
      <c r="G6" s="24" t="s">
        <v>84</v>
      </c>
      <c r="H6" s="23" t="s">
        <v>61</v>
      </c>
      <c r="I6" s="24" t="s">
        <v>48</v>
      </c>
      <c r="J6" s="23">
        <v>370.29201</v>
      </c>
      <c r="K6" s="23">
        <f t="shared" ref="K6:K69" si="1">J6*305</f>
        <v>112939.06305</v>
      </c>
    </row>
    <row r="7" spans="1:11" x14ac:dyDescent="0.25">
      <c r="B7" s="24" t="s">
        <v>84</v>
      </c>
      <c r="C7" s="24" t="s">
        <v>49</v>
      </c>
      <c r="D7" s="23">
        <v>516.31828800000005</v>
      </c>
      <c r="E7" s="23">
        <f t="shared" si="0"/>
        <v>157477.07784000001</v>
      </c>
      <c r="G7" s="24" t="s">
        <v>84</v>
      </c>
      <c r="H7" s="23" t="s">
        <v>61</v>
      </c>
      <c r="I7" s="24" t="s">
        <v>49</v>
      </c>
      <c r="J7" s="23">
        <v>86.764503000000005</v>
      </c>
      <c r="K7" s="23">
        <f t="shared" si="1"/>
        <v>26463.173415000001</v>
      </c>
    </row>
    <row r="8" spans="1:11" x14ac:dyDescent="0.25">
      <c r="B8" s="24" t="s">
        <v>84</v>
      </c>
      <c r="C8" s="24" t="s">
        <v>50</v>
      </c>
      <c r="D8" s="23">
        <v>338.920976</v>
      </c>
      <c r="E8" s="23">
        <f t="shared" si="0"/>
        <v>103370.89767999999</v>
      </c>
      <c r="G8" s="24" t="s">
        <v>84</v>
      </c>
      <c r="H8" s="23" t="s">
        <v>61</v>
      </c>
      <c r="I8" s="24" t="s">
        <v>50</v>
      </c>
      <c r="J8" s="23">
        <v>1.9089</v>
      </c>
      <c r="K8" s="23">
        <f t="shared" si="1"/>
        <v>582.21450000000004</v>
      </c>
    </row>
    <row r="9" spans="1:11" x14ac:dyDescent="0.25">
      <c r="B9" s="24" t="s">
        <v>84</v>
      </c>
      <c r="C9" s="24" t="s">
        <v>51</v>
      </c>
      <c r="D9" s="23">
        <v>177.608442</v>
      </c>
      <c r="E9" s="23">
        <f t="shared" si="0"/>
        <v>54170.574809999998</v>
      </c>
      <c r="G9" s="24" t="s">
        <v>84</v>
      </c>
      <c r="H9" s="23" t="s">
        <v>61</v>
      </c>
      <c r="I9" s="24" t="s">
        <v>51</v>
      </c>
      <c r="J9" s="23">
        <v>19.014233000000001</v>
      </c>
      <c r="K9" s="23">
        <f t="shared" si="1"/>
        <v>5799.3410650000005</v>
      </c>
    </row>
    <row r="10" spans="1:11" x14ac:dyDescent="0.25">
      <c r="B10" s="24" t="s">
        <v>91</v>
      </c>
      <c r="C10" s="24" t="s">
        <v>52</v>
      </c>
      <c r="D10" s="23">
        <v>1190.566832</v>
      </c>
      <c r="E10" s="23">
        <f t="shared" si="0"/>
        <v>363122.88376</v>
      </c>
      <c r="G10" s="24" t="s">
        <v>84</v>
      </c>
      <c r="H10" s="23" t="s">
        <v>62</v>
      </c>
      <c r="I10" s="24" t="s">
        <v>52</v>
      </c>
      <c r="J10" s="23">
        <v>107.339275</v>
      </c>
      <c r="K10" s="23">
        <f t="shared" si="1"/>
        <v>32738.478875000001</v>
      </c>
    </row>
    <row r="11" spans="1:11" x14ac:dyDescent="0.25">
      <c r="B11" s="24" t="s">
        <v>91</v>
      </c>
      <c r="C11" s="24" t="s">
        <v>48</v>
      </c>
      <c r="D11" s="23">
        <v>2746.5041409999999</v>
      </c>
      <c r="E11" s="23">
        <f t="shared" si="0"/>
        <v>837683.76300499996</v>
      </c>
      <c r="G11" s="24" t="s">
        <v>84</v>
      </c>
      <c r="H11" s="23" t="s">
        <v>62</v>
      </c>
      <c r="I11" s="24" t="s">
        <v>48</v>
      </c>
      <c r="J11" s="23">
        <v>235.88031100000001</v>
      </c>
      <c r="K11" s="23">
        <f t="shared" si="1"/>
        <v>71943.494854999997</v>
      </c>
    </row>
    <row r="12" spans="1:11" x14ac:dyDescent="0.25">
      <c r="B12" s="24" t="s">
        <v>91</v>
      </c>
      <c r="C12" s="24" t="s">
        <v>49</v>
      </c>
      <c r="D12" s="23">
        <v>2119.423648</v>
      </c>
      <c r="E12" s="23">
        <f t="shared" si="0"/>
        <v>646424.21264000004</v>
      </c>
      <c r="G12" s="24" t="s">
        <v>84</v>
      </c>
      <c r="H12" s="23" t="s">
        <v>62</v>
      </c>
      <c r="I12" s="24" t="s">
        <v>49</v>
      </c>
      <c r="J12" s="23">
        <v>43.493729999999999</v>
      </c>
      <c r="K12" s="23">
        <f t="shared" si="1"/>
        <v>13265.587649999999</v>
      </c>
    </row>
    <row r="13" spans="1:11" x14ac:dyDescent="0.25">
      <c r="B13" s="24" t="s">
        <v>91</v>
      </c>
      <c r="C13" s="24" t="s">
        <v>50</v>
      </c>
      <c r="D13" s="23">
        <v>2426.5591159999999</v>
      </c>
      <c r="E13" s="23">
        <f t="shared" si="0"/>
        <v>740100.53038000001</v>
      </c>
      <c r="G13" s="24" t="s">
        <v>84</v>
      </c>
      <c r="H13" s="23" t="s">
        <v>66</v>
      </c>
      <c r="I13" s="24" t="s">
        <v>48</v>
      </c>
      <c r="J13" s="23">
        <v>0.996309</v>
      </c>
      <c r="K13" s="23">
        <f t="shared" si="1"/>
        <v>303.87424499999997</v>
      </c>
    </row>
    <row r="14" spans="1:11" x14ac:dyDescent="0.25">
      <c r="B14" s="24" t="s">
        <v>91</v>
      </c>
      <c r="C14" s="24" t="s">
        <v>51</v>
      </c>
      <c r="D14" s="23">
        <v>800.03554699999995</v>
      </c>
      <c r="E14" s="23">
        <f t="shared" si="0"/>
        <v>244010.841835</v>
      </c>
      <c r="G14" s="24" t="s">
        <v>84</v>
      </c>
      <c r="H14" s="23" t="s">
        <v>70</v>
      </c>
      <c r="I14" s="24" t="s">
        <v>52</v>
      </c>
      <c r="J14" s="23">
        <v>56.389046999999998</v>
      </c>
      <c r="K14" s="23">
        <f t="shared" si="1"/>
        <v>17198.659335</v>
      </c>
    </row>
    <row r="15" spans="1:11" x14ac:dyDescent="0.25">
      <c r="B15" s="24" t="s">
        <v>92</v>
      </c>
      <c r="C15" s="24" t="s">
        <v>52</v>
      </c>
      <c r="D15" s="23">
        <v>2377.4160189999998</v>
      </c>
      <c r="E15" s="23">
        <f t="shared" si="0"/>
        <v>725111.88579499989</v>
      </c>
      <c r="G15" s="24" t="s">
        <v>84</v>
      </c>
      <c r="H15" s="23" t="s">
        <v>70</v>
      </c>
      <c r="I15" s="24" t="s">
        <v>48</v>
      </c>
      <c r="J15" s="23">
        <v>218.19836900000001</v>
      </c>
      <c r="K15" s="23">
        <f t="shared" si="1"/>
        <v>66550.50254500001</v>
      </c>
    </row>
    <row r="16" spans="1:11" x14ac:dyDescent="0.25">
      <c r="B16" s="24" t="s">
        <v>92</v>
      </c>
      <c r="C16" s="24" t="s">
        <v>48</v>
      </c>
      <c r="D16" s="23">
        <v>7101.745774</v>
      </c>
      <c r="E16" s="23">
        <f t="shared" si="0"/>
        <v>2166032.4610700002</v>
      </c>
      <c r="G16" s="24" t="s">
        <v>84</v>
      </c>
      <c r="H16" s="23" t="s">
        <v>70</v>
      </c>
      <c r="I16" s="24" t="s">
        <v>49</v>
      </c>
      <c r="J16" s="23">
        <v>386.06005499999998</v>
      </c>
      <c r="K16" s="23">
        <f t="shared" si="1"/>
        <v>117748.316775</v>
      </c>
    </row>
    <row r="17" spans="2:11" x14ac:dyDescent="0.25">
      <c r="B17" s="24" t="s">
        <v>92</v>
      </c>
      <c r="C17" s="24" t="s">
        <v>49</v>
      </c>
      <c r="D17" s="23">
        <v>3313.5499439999999</v>
      </c>
      <c r="E17" s="23">
        <f t="shared" si="0"/>
        <v>1010632.73292</v>
      </c>
      <c r="G17" s="24" t="s">
        <v>84</v>
      </c>
      <c r="H17" s="23" t="s">
        <v>70</v>
      </c>
      <c r="I17" s="24" t="s">
        <v>50</v>
      </c>
      <c r="J17" s="23">
        <v>337.008487</v>
      </c>
      <c r="K17" s="23">
        <f t="shared" si="1"/>
        <v>102787.588535</v>
      </c>
    </row>
    <row r="18" spans="2:11" x14ac:dyDescent="0.25">
      <c r="B18" s="24" t="s">
        <v>92</v>
      </c>
      <c r="C18" s="24" t="s">
        <v>50</v>
      </c>
      <c r="D18" s="23">
        <v>2946.2969680000001</v>
      </c>
      <c r="E18" s="23">
        <f t="shared" si="0"/>
        <v>898620.57524000003</v>
      </c>
      <c r="G18" s="24" t="s">
        <v>84</v>
      </c>
      <c r="H18" s="23" t="s">
        <v>70</v>
      </c>
      <c r="I18" s="24" t="s">
        <v>51</v>
      </c>
      <c r="J18" s="23">
        <v>157.84239199999999</v>
      </c>
      <c r="K18" s="23">
        <f t="shared" si="1"/>
        <v>48141.929559999997</v>
      </c>
    </row>
    <row r="19" spans="2:11" x14ac:dyDescent="0.25">
      <c r="B19" s="24" t="s">
        <v>92</v>
      </c>
      <c r="C19" s="24" t="s">
        <v>51</v>
      </c>
      <c r="D19" s="23">
        <v>1425.900922</v>
      </c>
      <c r="E19" s="23">
        <f t="shared" si="0"/>
        <v>434899.78120999999</v>
      </c>
      <c r="G19" s="24" t="s">
        <v>91</v>
      </c>
      <c r="H19" s="23" t="s">
        <v>61</v>
      </c>
      <c r="I19" s="24" t="s">
        <v>52</v>
      </c>
      <c r="J19" s="23">
        <v>710.88742200000002</v>
      </c>
      <c r="K19" s="23">
        <f t="shared" si="1"/>
        <v>216820.66370999999</v>
      </c>
    </row>
    <row r="20" spans="2:11" x14ac:dyDescent="0.25">
      <c r="B20" s="24" t="s">
        <v>93</v>
      </c>
      <c r="C20" s="24" t="s">
        <v>52</v>
      </c>
      <c r="D20" s="23">
        <v>103.285821</v>
      </c>
      <c r="E20" s="23">
        <f t="shared" si="0"/>
        <v>31502.175404999998</v>
      </c>
      <c r="G20" s="24" t="s">
        <v>91</v>
      </c>
      <c r="H20" s="23" t="s">
        <v>61</v>
      </c>
      <c r="I20" s="24" t="s">
        <v>48</v>
      </c>
      <c r="J20" s="23">
        <v>1247.3376149999999</v>
      </c>
      <c r="K20" s="23">
        <f t="shared" si="1"/>
        <v>380437.97257499996</v>
      </c>
    </row>
    <row r="21" spans="2:11" x14ac:dyDescent="0.25">
      <c r="B21" s="24" t="s">
        <v>93</v>
      </c>
      <c r="C21" s="24" t="s">
        <v>48</v>
      </c>
      <c r="D21" s="23">
        <v>302.46986800000002</v>
      </c>
      <c r="E21" s="23">
        <f t="shared" si="0"/>
        <v>92253.309740000012</v>
      </c>
      <c r="G21" s="24" t="s">
        <v>91</v>
      </c>
      <c r="H21" s="23" t="s">
        <v>61</v>
      </c>
      <c r="I21" s="24" t="s">
        <v>49</v>
      </c>
      <c r="J21" s="23">
        <v>252.77992900000001</v>
      </c>
      <c r="K21" s="23">
        <f t="shared" si="1"/>
        <v>77097.878345000005</v>
      </c>
    </row>
    <row r="22" spans="2:11" x14ac:dyDescent="0.25">
      <c r="B22" s="24" t="s">
        <v>94</v>
      </c>
      <c r="C22" s="24" t="s">
        <v>52</v>
      </c>
      <c r="D22" s="23">
        <v>13.169976</v>
      </c>
      <c r="E22" s="23">
        <f t="shared" si="0"/>
        <v>4016.8426800000002</v>
      </c>
      <c r="G22" s="24" t="s">
        <v>91</v>
      </c>
      <c r="H22" s="23" t="s">
        <v>61</v>
      </c>
      <c r="I22" s="24" t="s">
        <v>50</v>
      </c>
      <c r="J22" s="23">
        <v>295.710373</v>
      </c>
      <c r="K22" s="23">
        <f t="shared" si="1"/>
        <v>90191.663765000005</v>
      </c>
    </row>
    <row r="23" spans="2:11" x14ac:dyDescent="0.25">
      <c r="B23" s="24" t="s">
        <v>94</v>
      </c>
      <c r="C23" s="24" t="s">
        <v>48</v>
      </c>
      <c r="D23" s="23">
        <v>1.669972</v>
      </c>
      <c r="E23" s="23">
        <f t="shared" si="0"/>
        <v>509.34145999999998</v>
      </c>
      <c r="G23" s="24" t="s">
        <v>91</v>
      </c>
      <c r="H23" s="23" t="s">
        <v>62</v>
      </c>
      <c r="I23" s="24" t="s">
        <v>52</v>
      </c>
      <c r="J23" s="23">
        <v>42.817348000000003</v>
      </c>
      <c r="K23" s="23">
        <f t="shared" si="1"/>
        <v>13059.291140000001</v>
      </c>
    </row>
    <row r="24" spans="2:11" x14ac:dyDescent="0.25">
      <c r="B24" s="24" t="s">
        <v>95</v>
      </c>
      <c r="C24" s="24" t="s">
        <v>52</v>
      </c>
      <c r="D24" s="23">
        <v>8.8321310000000004</v>
      </c>
      <c r="E24" s="23">
        <f t="shared" si="0"/>
        <v>2693.799955</v>
      </c>
      <c r="G24" s="24" t="s">
        <v>91</v>
      </c>
      <c r="H24" s="23" t="s">
        <v>62</v>
      </c>
      <c r="I24" s="24" t="s">
        <v>48</v>
      </c>
      <c r="J24" s="23">
        <v>398.70187399999998</v>
      </c>
      <c r="K24" s="23">
        <f t="shared" si="1"/>
        <v>121604.07156999999</v>
      </c>
    </row>
    <row r="25" spans="2:11" x14ac:dyDescent="0.25">
      <c r="B25" s="24" t="s">
        <v>96</v>
      </c>
      <c r="C25" s="24" t="s">
        <v>52</v>
      </c>
      <c r="D25" s="23">
        <v>29.314274999999999</v>
      </c>
      <c r="E25" s="23">
        <f t="shared" si="0"/>
        <v>8940.8538749999989</v>
      </c>
      <c r="G25" s="24" t="s">
        <v>91</v>
      </c>
      <c r="H25" s="23" t="s">
        <v>62</v>
      </c>
      <c r="I25" s="24" t="s">
        <v>49</v>
      </c>
      <c r="J25" s="23">
        <v>178.94508300000001</v>
      </c>
      <c r="K25" s="23">
        <f t="shared" si="1"/>
        <v>54578.250315000005</v>
      </c>
    </row>
    <row r="26" spans="2:11" x14ac:dyDescent="0.25">
      <c r="B26" s="24" t="s">
        <v>96</v>
      </c>
      <c r="C26" s="24" t="s">
        <v>48</v>
      </c>
      <c r="D26" s="23">
        <v>11.519301</v>
      </c>
      <c r="E26" s="23">
        <f t="shared" si="0"/>
        <v>3513.3868050000001</v>
      </c>
      <c r="G26" s="24" t="s">
        <v>91</v>
      </c>
      <c r="H26" s="23" t="s">
        <v>62</v>
      </c>
      <c r="I26" s="24" t="s">
        <v>50</v>
      </c>
      <c r="J26" s="23">
        <v>263.67608799999999</v>
      </c>
      <c r="K26" s="23">
        <f t="shared" si="1"/>
        <v>80421.206839999999</v>
      </c>
    </row>
    <row r="27" spans="2:11" x14ac:dyDescent="0.25">
      <c r="B27" s="24" t="s">
        <v>75</v>
      </c>
      <c r="C27" s="24" t="s">
        <v>52</v>
      </c>
      <c r="D27" s="23">
        <v>610.42231700000002</v>
      </c>
      <c r="E27" s="23">
        <f t="shared" si="0"/>
        <v>186178.80668500002</v>
      </c>
      <c r="G27" s="24" t="s">
        <v>91</v>
      </c>
      <c r="H27" s="23" t="s">
        <v>62</v>
      </c>
      <c r="I27" s="24" t="s">
        <v>51</v>
      </c>
      <c r="J27" s="23">
        <v>50.164734000000003</v>
      </c>
      <c r="K27" s="23">
        <f t="shared" si="1"/>
        <v>15300.24387</v>
      </c>
    </row>
    <row r="28" spans="2:11" x14ac:dyDescent="0.25">
      <c r="B28" s="24" t="s">
        <v>75</v>
      </c>
      <c r="C28" s="24" t="s">
        <v>48</v>
      </c>
      <c r="D28" s="23">
        <v>2498.560477</v>
      </c>
      <c r="E28" s="23">
        <f t="shared" si="0"/>
        <v>762060.94548500003</v>
      </c>
      <c r="G28" s="24" t="s">
        <v>91</v>
      </c>
      <c r="H28" s="23" t="s">
        <v>66</v>
      </c>
      <c r="I28" s="24" t="s">
        <v>49</v>
      </c>
      <c r="J28" s="23">
        <v>3.8059999999999997E-2</v>
      </c>
      <c r="K28" s="23">
        <f t="shared" si="1"/>
        <v>11.6083</v>
      </c>
    </row>
    <row r="29" spans="2:11" x14ac:dyDescent="0.25">
      <c r="B29" s="24" t="s">
        <v>75</v>
      </c>
      <c r="C29" s="24" t="s">
        <v>49</v>
      </c>
      <c r="D29" s="23">
        <v>1013.558943</v>
      </c>
      <c r="E29" s="23">
        <f t="shared" si="0"/>
        <v>309135.47761499998</v>
      </c>
      <c r="G29" s="24" t="s">
        <v>91</v>
      </c>
      <c r="H29" s="23" t="s">
        <v>66</v>
      </c>
      <c r="I29" s="24" t="s">
        <v>50</v>
      </c>
      <c r="J29" s="23">
        <v>0.60743599999999998</v>
      </c>
      <c r="K29" s="23">
        <f t="shared" si="1"/>
        <v>185.26797999999999</v>
      </c>
    </row>
    <row r="30" spans="2:11" x14ac:dyDescent="0.25">
      <c r="B30" s="24" t="s">
        <v>75</v>
      </c>
      <c r="C30" s="24" t="s">
        <v>50</v>
      </c>
      <c r="D30" s="23">
        <v>748.00793999999996</v>
      </c>
      <c r="E30" s="23">
        <f t="shared" si="0"/>
        <v>228142.42169999998</v>
      </c>
      <c r="G30" s="24" t="s">
        <v>91</v>
      </c>
      <c r="H30" s="23" t="s">
        <v>66</v>
      </c>
      <c r="I30" s="24" t="s">
        <v>51</v>
      </c>
      <c r="J30" s="23">
        <v>0.82506800000000002</v>
      </c>
      <c r="K30" s="23">
        <f t="shared" si="1"/>
        <v>251.64574000000002</v>
      </c>
    </row>
    <row r="31" spans="2:11" x14ac:dyDescent="0.25">
      <c r="B31" s="24" t="s">
        <v>75</v>
      </c>
      <c r="C31" s="24" t="s">
        <v>51</v>
      </c>
      <c r="D31" s="23">
        <v>56.440758000000002</v>
      </c>
      <c r="E31" s="23">
        <f t="shared" si="0"/>
        <v>17214.431189999999</v>
      </c>
      <c r="G31" s="24" t="s">
        <v>91</v>
      </c>
      <c r="H31" s="23" t="s">
        <v>70</v>
      </c>
      <c r="I31" s="24" t="s">
        <v>52</v>
      </c>
      <c r="J31" s="23">
        <v>434.71612299999998</v>
      </c>
      <c r="K31" s="23">
        <f t="shared" si="1"/>
        <v>132588.41751500001</v>
      </c>
    </row>
    <row r="32" spans="2:11" x14ac:dyDescent="0.25">
      <c r="B32" s="24" t="s">
        <v>76</v>
      </c>
      <c r="C32" s="24" t="s">
        <v>52</v>
      </c>
      <c r="D32" s="23">
        <v>105.832083</v>
      </c>
      <c r="E32" s="23">
        <f t="shared" si="0"/>
        <v>32278.785314999997</v>
      </c>
      <c r="G32" s="24" t="s">
        <v>91</v>
      </c>
      <c r="H32" s="23" t="s">
        <v>70</v>
      </c>
      <c r="I32" s="24" t="s">
        <v>48</v>
      </c>
      <c r="J32" s="23">
        <v>1094.4429050000001</v>
      </c>
      <c r="K32" s="23">
        <f t="shared" si="1"/>
        <v>333805.08602500003</v>
      </c>
    </row>
    <row r="33" spans="2:11" x14ac:dyDescent="0.25">
      <c r="B33" s="24" t="s">
        <v>76</v>
      </c>
      <c r="C33" s="24" t="s">
        <v>48</v>
      </c>
      <c r="D33" s="23">
        <v>7.7363140000000001</v>
      </c>
      <c r="E33" s="23">
        <f t="shared" si="0"/>
        <v>2359.5757699999999</v>
      </c>
      <c r="G33" s="24" t="s">
        <v>91</v>
      </c>
      <c r="H33" s="23" t="s">
        <v>70</v>
      </c>
      <c r="I33" s="24" t="s">
        <v>49</v>
      </c>
      <c r="J33" s="23">
        <v>1676.178075</v>
      </c>
      <c r="K33" s="23">
        <f t="shared" si="1"/>
        <v>511234.312875</v>
      </c>
    </row>
    <row r="34" spans="2:11" x14ac:dyDescent="0.25">
      <c r="B34" s="24" t="s">
        <v>77</v>
      </c>
      <c r="C34" s="24" t="s">
        <v>52</v>
      </c>
      <c r="D34" s="23">
        <v>142.04514900000001</v>
      </c>
      <c r="E34" s="23">
        <f t="shared" si="0"/>
        <v>43323.770445000002</v>
      </c>
      <c r="G34" s="24" t="s">
        <v>91</v>
      </c>
      <c r="H34" s="23" t="s">
        <v>70</v>
      </c>
      <c r="I34" s="24" t="s">
        <v>50</v>
      </c>
      <c r="J34" s="23">
        <v>1866.1516799999999</v>
      </c>
      <c r="K34" s="23">
        <f t="shared" si="1"/>
        <v>569176.26240000001</v>
      </c>
    </row>
    <row r="35" spans="2:11" x14ac:dyDescent="0.25">
      <c r="B35" s="24" t="s">
        <v>77</v>
      </c>
      <c r="C35" s="24" t="s">
        <v>48</v>
      </c>
      <c r="D35" s="23">
        <v>25.441693999999998</v>
      </c>
      <c r="E35" s="23">
        <f t="shared" si="0"/>
        <v>7759.7166699999998</v>
      </c>
      <c r="G35" s="24" t="s">
        <v>91</v>
      </c>
      <c r="H35" s="23" t="s">
        <v>70</v>
      </c>
      <c r="I35" s="24" t="s">
        <v>51</v>
      </c>
      <c r="J35" s="23">
        <v>749.04574500000001</v>
      </c>
      <c r="K35" s="23">
        <f t="shared" si="1"/>
        <v>228458.95222500002</v>
      </c>
    </row>
    <row r="36" spans="2:11" x14ac:dyDescent="0.25">
      <c r="B36" s="24" t="s">
        <v>77</v>
      </c>
      <c r="C36" s="24" t="s">
        <v>49</v>
      </c>
      <c r="D36" s="23">
        <v>16.781704000000001</v>
      </c>
      <c r="E36" s="23">
        <f t="shared" si="0"/>
        <v>5118.4197200000008</v>
      </c>
      <c r="G36" s="24" t="s">
        <v>92</v>
      </c>
      <c r="H36" s="23" t="s">
        <v>61</v>
      </c>
      <c r="I36" s="24" t="s">
        <v>52</v>
      </c>
      <c r="J36" s="23">
        <v>929.43422599999997</v>
      </c>
      <c r="K36" s="23">
        <f t="shared" si="1"/>
        <v>283477.43893</v>
      </c>
    </row>
    <row r="37" spans="2:11" x14ac:dyDescent="0.25">
      <c r="B37" s="24" t="s">
        <v>78</v>
      </c>
      <c r="C37" s="24" t="s">
        <v>52</v>
      </c>
      <c r="D37" s="23">
        <v>3787.7452389999999</v>
      </c>
      <c r="E37" s="23">
        <f t="shared" si="0"/>
        <v>1155262.2978949999</v>
      </c>
      <c r="G37" s="24" t="s">
        <v>92</v>
      </c>
      <c r="H37" s="23" t="s">
        <v>61</v>
      </c>
      <c r="I37" s="24" t="s">
        <v>48</v>
      </c>
      <c r="J37" s="23">
        <v>2151.941014</v>
      </c>
      <c r="K37" s="23">
        <f t="shared" si="1"/>
        <v>656342.00927000004</v>
      </c>
    </row>
    <row r="38" spans="2:11" x14ac:dyDescent="0.25">
      <c r="B38" s="24" t="s">
        <v>78</v>
      </c>
      <c r="C38" s="24" t="s">
        <v>48</v>
      </c>
      <c r="D38" s="23">
        <v>6085.8656170000004</v>
      </c>
      <c r="E38" s="23">
        <f t="shared" si="0"/>
        <v>1856189.013185</v>
      </c>
      <c r="G38" s="24" t="s">
        <v>92</v>
      </c>
      <c r="H38" s="23" t="s">
        <v>61</v>
      </c>
      <c r="I38" s="24" t="s">
        <v>49</v>
      </c>
      <c r="J38" s="23">
        <v>849.50888099999997</v>
      </c>
      <c r="K38" s="23">
        <f t="shared" si="1"/>
        <v>259100.208705</v>
      </c>
    </row>
    <row r="39" spans="2:11" x14ac:dyDescent="0.25">
      <c r="B39" s="24" t="s">
        <v>78</v>
      </c>
      <c r="C39" s="24" t="s">
        <v>49</v>
      </c>
      <c r="D39" s="23">
        <v>2458.9899989999999</v>
      </c>
      <c r="E39" s="23">
        <f t="shared" si="0"/>
        <v>749991.94969499996</v>
      </c>
      <c r="G39" s="24" t="s">
        <v>92</v>
      </c>
      <c r="H39" s="23" t="s">
        <v>61</v>
      </c>
      <c r="I39" s="24" t="s">
        <v>50</v>
      </c>
      <c r="J39" s="23">
        <v>846.08679700000005</v>
      </c>
      <c r="K39" s="23">
        <f t="shared" si="1"/>
        <v>258056.47308500001</v>
      </c>
    </row>
    <row r="40" spans="2:11" x14ac:dyDescent="0.25">
      <c r="B40" s="24" t="s">
        <v>78</v>
      </c>
      <c r="C40" s="24" t="s">
        <v>50</v>
      </c>
      <c r="D40" s="23">
        <v>1183.209977</v>
      </c>
      <c r="E40" s="23">
        <f t="shared" si="0"/>
        <v>360879.04298500001</v>
      </c>
      <c r="G40" s="24" t="s">
        <v>92</v>
      </c>
      <c r="H40" s="23" t="s">
        <v>61</v>
      </c>
      <c r="I40" s="24" t="s">
        <v>51</v>
      </c>
      <c r="J40" s="23">
        <v>786.26266999999996</v>
      </c>
      <c r="K40" s="23">
        <f t="shared" si="1"/>
        <v>239810.11434999999</v>
      </c>
    </row>
    <row r="41" spans="2:11" x14ac:dyDescent="0.25">
      <c r="B41" s="24" t="s">
        <v>78</v>
      </c>
      <c r="C41" s="24" t="s">
        <v>51</v>
      </c>
      <c r="D41" s="23">
        <v>769.95548099999996</v>
      </c>
      <c r="E41" s="23">
        <f t="shared" si="0"/>
        <v>234836.42170499999</v>
      </c>
      <c r="G41" s="24" t="s">
        <v>92</v>
      </c>
      <c r="H41" s="23" t="s">
        <v>62</v>
      </c>
      <c r="I41" s="24" t="s">
        <v>52</v>
      </c>
      <c r="J41" s="23">
        <v>1192.9636660000001</v>
      </c>
      <c r="K41" s="23">
        <f t="shared" si="1"/>
        <v>363853.91813000001</v>
      </c>
    </row>
    <row r="42" spans="2:11" x14ac:dyDescent="0.25">
      <c r="B42" s="24" t="s">
        <v>79</v>
      </c>
      <c r="C42" s="24" t="s">
        <v>52</v>
      </c>
      <c r="D42" s="23">
        <v>910.05150400000002</v>
      </c>
      <c r="E42" s="23">
        <f t="shared" si="0"/>
        <v>277565.70872</v>
      </c>
      <c r="G42" s="24" t="s">
        <v>92</v>
      </c>
      <c r="H42" s="23" t="s">
        <v>62</v>
      </c>
      <c r="I42" s="24" t="s">
        <v>48</v>
      </c>
      <c r="J42" s="23">
        <v>4054.0272970000001</v>
      </c>
      <c r="K42" s="23">
        <f t="shared" si="1"/>
        <v>1236478.325585</v>
      </c>
    </row>
    <row r="43" spans="2:11" x14ac:dyDescent="0.25">
      <c r="B43" s="24" t="s">
        <v>79</v>
      </c>
      <c r="C43" s="24" t="s">
        <v>48</v>
      </c>
      <c r="D43" s="23">
        <v>5586.6115849999996</v>
      </c>
      <c r="E43" s="23">
        <f t="shared" si="0"/>
        <v>1703916.5334249998</v>
      </c>
      <c r="G43" s="24" t="s">
        <v>92</v>
      </c>
      <c r="H43" s="23" t="s">
        <v>62</v>
      </c>
      <c r="I43" s="24" t="s">
        <v>49</v>
      </c>
      <c r="J43" s="23">
        <v>634.52793299999996</v>
      </c>
      <c r="K43" s="23">
        <f t="shared" si="1"/>
        <v>193531.019565</v>
      </c>
    </row>
    <row r="44" spans="2:11" x14ac:dyDescent="0.25">
      <c r="B44" s="24" t="s">
        <v>79</v>
      </c>
      <c r="C44" s="24" t="s">
        <v>49</v>
      </c>
      <c r="D44" s="23">
        <v>2984.4502149999998</v>
      </c>
      <c r="E44" s="23">
        <f t="shared" si="0"/>
        <v>910257.3155749999</v>
      </c>
      <c r="G44" s="24" t="s">
        <v>92</v>
      </c>
      <c r="H44" s="23" t="s">
        <v>62</v>
      </c>
      <c r="I44" s="24" t="s">
        <v>50</v>
      </c>
      <c r="J44" s="23">
        <v>174.05096900000001</v>
      </c>
      <c r="K44" s="23">
        <f t="shared" si="1"/>
        <v>53085.545545000001</v>
      </c>
    </row>
    <row r="45" spans="2:11" x14ac:dyDescent="0.25">
      <c r="B45" s="24" t="s">
        <v>79</v>
      </c>
      <c r="C45" s="24" t="s">
        <v>50</v>
      </c>
      <c r="D45" s="23">
        <v>919.06820800000003</v>
      </c>
      <c r="E45" s="23">
        <f t="shared" si="0"/>
        <v>280315.80343999999</v>
      </c>
      <c r="G45" s="24" t="s">
        <v>92</v>
      </c>
      <c r="H45" s="23" t="s">
        <v>62</v>
      </c>
      <c r="I45" s="24" t="s">
        <v>51</v>
      </c>
      <c r="J45" s="23">
        <v>16.004843000000001</v>
      </c>
      <c r="K45" s="23">
        <f t="shared" si="1"/>
        <v>4881.4771150000006</v>
      </c>
    </row>
    <row r="46" spans="2:11" x14ac:dyDescent="0.25">
      <c r="B46" s="24" t="s">
        <v>79</v>
      </c>
      <c r="C46" s="24" t="s">
        <v>51</v>
      </c>
      <c r="D46" s="23">
        <v>772.19124399999998</v>
      </c>
      <c r="E46" s="23">
        <f t="shared" si="0"/>
        <v>235518.32941999999</v>
      </c>
      <c r="G46" s="24" t="s">
        <v>92</v>
      </c>
      <c r="H46" s="23" t="s">
        <v>66</v>
      </c>
      <c r="I46" s="24" t="s">
        <v>52</v>
      </c>
      <c r="J46" s="23">
        <v>0.65104099999999998</v>
      </c>
      <c r="K46" s="23">
        <f t="shared" si="1"/>
        <v>198.56750499999998</v>
      </c>
    </row>
    <row r="47" spans="2:11" x14ac:dyDescent="0.25">
      <c r="B47" s="24" t="s">
        <v>80</v>
      </c>
      <c r="C47" s="24" t="s">
        <v>52</v>
      </c>
      <c r="D47" s="23">
        <v>1.0847819999999999</v>
      </c>
      <c r="E47" s="23">
        <f t="shared" si="0"/>
        <v>330.85850999999997</v>
      </c>
      <c r="G47" s="24" t="s">
        <v>92</v>
      </c>
      <c r="H47" s="23" t="s">
        <v>66</v>
      </c>
      <c r="I47" s="24" t="s">
        <v>48</v>
      </c>
      <c r="J47" s="23">
        <v>5.1135070000000002</v>
      </c>
      <c r="K47" s="23">
        <f t="shared" si="1"/>
        <v>1559.619635</v>
      </c>
    </row>
    <row r="48" spans="2:11" x14ac:dyDescent="0.25">
      <c r="B48" s="24" t="s">
        <v>80</v>
      </c>
      <c r="C48" s="24" t="s">
        <v>48</v>
      </c>
      <c r="D48" s="23">
        <v>1.389608</v>
      </c>
      <c r="E48" s="23">
        <f t="shared" si="0"/>
        <v>423.83044000000001</v>
      </c>
      <c r="G48" s="24" t="s">
        <v>92</v>
      </c>
      <c r="H48" s="23" t="s">
        <v>66</v>
      </c>
      <c r="I48" s="24" t="s">
        <v>49</v>
      </c>
      <c r="J48" s="23">
        <v>3.3372449999999998</v>
      </c>
      <c r="K48" s="23">
        <f t="shared" si="1"/>
        <v>1017.8597249999999</v>
      </c>
    </row>
    <row r="49" spans="2:11" x14ac:dyDescent="0.25">
      <c r="B49" s="24" t="s">
        <v>80</v>
      </c>
      <c r="C49" s="24" t="s">
        <v>50</v>
      </c>
      <c r="D49" s="23">
        <v>0.64360700000000004</v>
      </c>
      <c r="E49" s="23">
        <f t="shared" si="0"/>
        <v>196.30013500000001</v>
      </c>
      <c r="G49" s="24" t="s">
        <v>92</v>
      </c>
      <c r="H49" s="23" t="s">
        <v>66</v>
      </c>
      <c r="I49" s="24" t="s">
        <v>50</v>
      </c>
      <c r="J49" s="23">
        <v>1.222364</v>
      </c>
      <c r="K49" s="23">
        <f t="shared" si="1"/>
        <v>372.82101999999998</v>
      </c>
    </row>
    <row r="50" spans="2:11" x14ac:dyDescent="0.25">
      <c r="B50" s="24" t="s">
        <v>81</v>
      </c>
      <c r="C50" s="24" t="s">
        <v>52</v>
      </c>
      <c r="D50" s="23">
        <v>609.19313</v>
      </c>
      <c r="E50" s="23">
        <f t="shared" si="0"/>
        <v>185803.90465000001</v>
      </c>
      <c r="G50" s="24" t="s">
        <v>92</v>
      </c>
      <c r="H50" s="23" t="s">
        <v>66</v>
      </c>
      <c r="I50" s="24" t="s">
        <v>51</v>
      </c>
      <c r="J50" s="23">
        <v>3.8163999999999997E-2</v>
      </c>
      <c r="K50" s="23">
        <f t="shared" si="1"/>
        <v>11.64002</v>
      </c>
    </row>
    <row r="51" spans="2:11" x14ac:dyDescent="0.25">
      <c r="B51" s="24" t="s">
        <v>81</v>
      </c>
      <c r="C51" s="24" t="s">
        <v>48</v>
      </c>
      <c r="D51" s="23">
        <v>3002.0126519999999</v>
      </c>
      <c r="E51" s="23">
        <f t="shared" si="0"/>
        <v>915613.85885999992</v>
      </c>
      <c r="G51" s="24" t="s">
        <v>92</v>
      </c>
      <c r="H51" s="23" t="s">
        <v>165</v>
      </c>
      <c r="I51" s="24" t="s">
        <v>52</v>
      </c>
      <c r="J51" s="23">
        <v>0.53529599999999999</v>
      </c>
      <c r="K51" s="23">
        <f t="shared" si="1"/>
        <v>163.26527999999999</v>
      </c>
    </row>
    <row r="52" spans="2:11" x14ac:dyDescent="0.25">
      <c r="B52" s="24" t="s">
        <v>81</v>
      </c>
      <c r="C52" s="24" t="s">
        <v>49</v>
      </c>
      <c r="D52" s="23">
        <v>3185.163857</v>
      </c>
      <c r="E52" s="23">
        <f t="shared" si="0"/>
        <v>971474.97638500005</v>
      </c>
      <c r="G52" s="24" t="s">
        <v>92</v>
      </c>
      <c r="H52" s="23" t="s">
        <v>165</v>
      </c>
      <c r="I52" s="24" t="s">
        <v>48</v>
      </c>
      <c r="J52" s="23">
        <v>0.41439799999999999</v>
      </c>
      <c r="K52" s="23">
        <f t="shared" si="1"/>
        <v>126.39139</v>
      </c>
    </row>
    <row r="53" spans="2:11" x14ac:dyDescent="0.25">
      <c r="B53" s="24" t="s">
        <v>81</v>
      </c>
      <c r="C53" s="24" t="s">
        <v>50</v>
      </c>
      <c r="D53" s="23">
        <v>1102.928287</v>
      </c>
      <c r="E53" s="23">
        <f t="shared" si="0"/>
        <v>336393.12753499998</v>
      </c>
      <c r="G53" s="24" t="s">
        <v>92</v>
      </c>
      <c r="H53" s="23" t="s">
        <v>165</v>
      </c>
      <c r="I53" s="24" t="s">
        <v>49</v>
      </c>
      <c r="J53" s="23">
        <v>2.129524</v>
      </c>
      <c r="K53" s="23">
        <f t="shared" si="1"/>
        <v>649.50482</v>
      </c>
    </row>
    <row r="54" spans="2:11" x14ac:dyDescent="0.25">
      <c r="B54" s="24" t="s">
        <v>81</v>
      </c>
      <c r="C54" s="24" t="s">
        <v>51</v>
      </c>
      <c r="D54" s="23">
        <v>1135.811273</v>
      </c>
      <c r="E54" s="23">
        <f t="shared" si="0"/>
        <v>346422.438265</v>
      </c>
      <c r="G54" s="24" t="s">
        <v>92</v>
      </c>
      <c r="H54" s="23" t="s">
        <v>165</v>
      </c>
      <c r="I54" s="24" t="s">
        <v>50</v>
      </c>
      <c r="J54" s="23">
        <v>1.1887890000000001</v>
      </c>
      <c r="K54" s="23">
        <f t="shared" si="1"/>
        <v>362.580645</v>
      </c>
    </row>
    <row r="55" spans="2:11" x14ac:dyDescent="0.25">
      <c r="B55" s="24" t="s">
        <v>82</v>
      </c>
      <c r="C55" s="24" t="s">
        <v>52</v>
      </c>
      <c r="D55" s="23">
        <v>4292.4782690000002</v>
      </c>
      <c r="E55" s="23">
        <f t="shared" si="0"/>
        <v>1309205.8720450001</v>
      </c>
      <c r="G55" s="24" t="s">
        <v>92</v>
      </c>
      <c r="H55" s="23" t="s">
        <v>165</v>
      </c>
      <c r="I55" s="24" t="s">
        <v>51</v>
      </c>
      <c r="J55" s="23">
        <v>1.512629</v>
      </c>
      <c r="K55" s="23">
        <f t="shared" si="1"/>
        <v>461.35184500000003</v>
      </c>
    </row>
    <row r="56" spans="2:11" x14ac:dyDescent="0.25">
      <c r="B56" s="24" t="s">
        <v>82</v>
      </c>
      <c r="C56" s="24" t="s">
        <v>48</v>
      </c>
      <c r="D56" s="23">
        <v>13956.260468</v>
      </c>
      <c r="E56" s="23">
        <f t="shared" si="0"/>
        <v>4256659.4427399999</v>
      </c>
      <c r="G56" s="24" t="s">
        <v>92</v>
      </c>
      <c r="H56" s="23" t="s">
        <v>70</v>
      </c>
      <c r="I56" s="24" t="s">
        <v>52</v>
      </c>
      <c r="J56" s="23">
        <v>202.374753</v>
      </c>
      <c r="K56" s="23">
        <f t="shared" si="1"/>
        <v>61724.299664999999</v>
      </c>
    </row>
    <row r="57" spans="2:11" x14ac:dyDescent="0.25">
      <c r="B57" s="24" t="s">
        <v>82</v>
      </c>
      <c r="C57" s="24" t="s">
        <v>49</v>
      </c>
      <c r="D57" s="23">
        <v>8911.5394589999996</v>
      </c>
      <c r="E57" s="23">
        <f t="shared" si="0"/>
        <v>2718019.5349949999</v>
      </c>
      <c r="G57" s="24" t="s">
        <v>92</v>
      </c>
      <c r="H57" s="23" t="s">
        <v>70</v>
      </c>
      <c r="I57" s="24" t="s">
        <v>48</v>
      </c>
      <c r="J57" s="23">
        <v>850.07135700000003</v>
      </c>
      <c r="K57" s="23">
        <f t="shared" si="1"/>
        <v>259271.76388500002</v>
      </c>
    </row>
    <row r="58" spans="2:11" x14ac:dyDescent="0.25">
      <c r="B58" s="24" t="s">
        <v>82</v>
      </c>
      <c r="C58" s="24" t="s">
        <v>50</v>
      </c>
      <c r="D58" s="23">
        <v>4373.7240510000001</v>
      </c>
      <c r="E58" s="23">
        <f t="shared" si="0"/>
        <v>1333985.835555</v>
      </c>
      <c r="G58" s="24" t="s">
        <v>92</v>
      </c>
      <c r="H58" s="23" t="s">
        <v>70</v>
      </c>
      <c r="I58" s="24" t="s">
        <v>49</v>
      </c>
      <c r="J58" s="23">
        <v>1820.330297</v>
      </c>
      <c r="K58" s="23">
        <f t="shared" si="1"/>
        <v>555200.74058500002</v>
      </c>
    </row>
    <row r="59" spans="2:11" x14ac:dyDescent="0.25">
      <c r="B59" s="24" t="s">
        <v>82</v>
      </c>
      <c r="C59" s="24" t="s">
        <v>51</v>
      </c>
      <c r="D59" s="23">
        <v>2650.8056310000002</v>
      </c>
      <c r="E59" s="23">
        <f t="shared" si="0"/>
        <v>808495.71745500003</v>
      </c>
      <c r="G59" s="24" t="s">
        <v>92</v>
      </c>
      <c r="H59" s="23" t="s">
        <v>70</v>
      </c>
      <c r="I59" s="24" t="s">
        <v>50</v>
      </c>
      <c r="J59" s="23">
        <v>1922.91229</v>
      </c>
      <c r="K59" s="23">
        <f t="shared" si="1"/>
        <v>586488.24844999996</v>
      </c>
    </row>
    <row r="60" spans="2:11" x14ac:dyDescent="0.25">
      <c r="B60" s="24" t="s">
        <v>83</v>
      </c>
      <c r="C60" s="24" t="s">
        <v>52</v>
      </c>
      <c r="D60" s="23">
        <v>596.15705000000003</v>
      </c>
      <c r="E60" s="23">
        <f t="shared" si="0"/>
        <v>181827.90025000001</v>
      </c>
      <c r="G60" s="24" t="s">
        <v>92</v>
      </c>
      <c r="H60" s="23" t="s">
        <v>70</v>
      </c>
      <c r="I60" s="24" t="s">
        <v>51</v>
      </c>
      <c r="J60" s="23">
        <v>618.21306900000002</v>
      </c>
      <c r="K60" s="23">
        <f t="shared" si="1"/>
        <v>188554.986045</v>
      </c>
    </row>
    <row r="61" spans="2:11" x14ac:dyDescent="0.25">
      <c r="B61" s="24" t="s">
        <v>83</v>
      </c>
      <c r="C61" s="24" t="s">
        <v>48</v>
      </c>
      <c r="D61" s="23">
        <v>166.45481100000001</v>
      </c>
      <c r="E61" s="23">
        <f t="shared" si="0"/>
        <v>50768.717355000001</v>
      </c>
      <c r="G61" s="24" t="s">
        <v>93</v>
      </c>
      <c r="H61" s="23" t="s">
        <v>62</v>
      </c>
      <c r="I61" s="24" t="s">
        <v>52</v>
      </c>
      <c r="J61" s="23">
        <v>103.285821</v>
      </c>
      <c r="K61" s="23">
        <f t="shared" si="1"/>
        <v>31502.175404999998</v>
      </c>
    </row>
    <row r="62" spans="2:11" x14ac:dyDescent="0.25">
      <c r="B62" s="24" t="s">
        <v>83</v>
      </c>
      <c r="C62" s="24" t="s">
        <v>49</v>
      </c>
      <c r="D62" s="23">
        <v>7.1908719999999997</v>
      </c>
      <c r="E62" s="23">
        <f t="shared" si="0"/>
        <v>2193.21596</v>
      </c>
      <c r="G62" s="24" t="s">
        <v>93</v>
      </c>
      <c r="H62" s="23" t="s">
        <v>62</v>
      </c>
      <c r="I62" s="24" t="s">
        <v>48</v>
      </c>
      <c r="J62" s="23">
        <v>302.46986800000002</v>
      </c>
      <c r="K62" s="23">
        <f t="shared" si="1"/>
        <v>92253.309740000012</v>
      </c>
    </row>
    <row r="63" spans="2:11" x14ac:dyDescent="0.25">
      <c r="B63" s="24" t="s">
        <v>85</v>
      </c>
      <c r="C63" s="24" t="s">
        <v>52</v>
      </c>
      <c r="D63" s="23">
        <v>148.70361299999999</v>
      </c>
      <c r="E63" s="23">
        <f t="shared" si="0"/>
        <v>45354.601964999994</v>
      </c>
      <c r="G63" s="24" t="s">
        <v>94</v>
      </c>
      <c r="H63" s="23" t="s">
        <v>62</v>
      </c>
      <c r="I63" s="24" t="s">
        <v>52</v>
      </c>
      <c r="J63" s="23">
        <v>6.0962730000000001</v>
      </c>
      <c r="K63" s="23">
        <f t="shared" si="1"/>
        <v>1859.363265</v>
      </c>
    </row>
    <row r="64" spans="2:11" x14ac:dyDescent="0.25">
      <c r="B64" s="24" t="s">
        <v>85</v>
      </c>
      <c r="C64" s="24" t="s">
        <v>48</v>
      </c>
      <c r="D64" s="23">
        <v>4.9796379999999996</v>
      </c>
      <c r="E64" s="23">
        <f t="shared" si="0"/>
        <v>1518.7895899999999</v>
      </c>
      <c r="G64" s="24" t="s">
        <v>94</v>
      </c>
      <c r="H64" s="23" t="s">
        <v>68</v>
      </c>
      <c r="I64" s="24" t="s">
        <v>52</v>
      </c>
      <c r="J64" s="23">
        <v>7.0737040000000002</v>
      </c>
      <c r="K64" s="23">
        <f t="shared" si="1"/>
        <v>2157.4797200000003</v>
      </c>
    </row>
    <row r="65" spans="2:11" x14ac:dyDescent="0.25">
      <c r="B65" s="24" t="s">
        <v>86</v>
      </c>
      <c r="C65" s="24" t="s">
        <v>52</v>
      </c>
      <c r="D65" s="23">
        <v>2086.8634000000002</v>
      </c>
      <c r="E65" s="23">
        <f t="shared" si="0"/>
        <v>636493.33700000006</v>
      </c>
      <c r="G65" s="24" t="s">
        <v>94</v>
      </c>
      <c r="H65" s="23" t="s">
        <v>68</v>
      </c>
      <c r="I65" s="24" t="s">
        <v>48</v>
      </c>
      <c r="J65" s="23">
        <v>1.669972</v>
      </c>
      <c r="K65" s="23">
        <f t="shared" si="1"/>
        <v>509.34145999999998</v>
      </c>
    </row>
    <row r="66" spans="2:11" x14ac:dyDescent="0.25">
      <c r="B66" s="24" t="s">
        <v>86</v>
      </c>
      <c r="C66" s="24" t="s">
        <v>48</v>
      </c>
      <c r="D66" s="23">
        <v>474.54934100000003</v>
      </c>
      <c r="E66" s="23">
        <f t="shared" si="0"/>
        <v>144737.54900500001</v>
      </c>
      <c r="G66" s="24" t="s">
        <v>96</v>
      </c>
      <c r="H66" s="23" t="s">
        <v>61</v>
      </c>
      <c r="I66" s="24" t="s">
        <v>52</v>
      </c>
      <c r="J66" s="23">
        <v>0.19053800000000001</v>
      </c>
      <c r="K66" s="23">
        <f t="shared" si="1"/>
        <v>58.114090000000004</v>
      </c>
    </row>
    <row r="67" spans="2:11" x14ac:dyDescent="0.25">
      <c r="B67" s="24" t="s">
        <v>86</v>
      </c>
      <c r="C67" s="24" t="s">
        <v>49</v>
      </c>
      <c r="D67" s="23">
        <v>5.5771410000000001</v>
      </c>
      <c r="E67" s="23">
        <f t="shared" si="0"/>
        <v>1701.0280050000001</v>
      </c>
      <c r="G67" s="24" t="s">
        <v>96</v>
      </c>
      <c r="H67" s="23" t="s">
        <v>62</v>
      </c>
      <c r="I67" s="24" t="s">
        <v>52</v>
      </c>
      <c r="J67" s="23">
        <v>25.905093000000001</v>
      </c>
      <c r="K67" s="23">
        <f t="shared" si="1"/>
        <v>7901.0533650000007</v>
      </c>
    </row>
    <row r="68" spans="2:11" x14ac:dyDescent="0.25">
      <c r="B68" s="24" t="s">
        <v>87</v>
      </c>
      <c r="C68" s="24" t="s">
        <v>52</v>
      </c>
      <c r="D68" s="23">
        <v>579.72735699999998</v>
      </c>
      <c r="E68" s="23">
        <f t="shared" si="0"/>
        <v>176816.84388500001</v>
      </c>
      <c r="G68" s="24" t="s">
        <v>96</v>
      </c>
      <c r="H68" s="23" t="s">
        <v>62</v>
      </c>
      <c r="I68" s="24" t="s">
        <v>48</v>
      </c>
      <c r="J68" s="23">
        <v>11.519301</v>
      </c>
      <c r="K68" s="23">
        <f t="shared" si="1"/>
        <v>3513.3868050000001</v>
      </c>
    </row>
    <row r="69" spans="2:11" x14ac:dyDescent="0.25">
      <c r="B69" s="24" t="s">
        <v>87</v>
      </c>
      <c r="C69" s="24" t="s">
        <v>48</v>
      </c>
      <c r="D69" s="23">
        <v>409.03015699999997</v>
      </c>
      <c r="E69" s="23">
        <f t="shared" si="0"/>
        <v>124754.19788499999</v>
      </c>
      <c r="G69" s="24" t="s">
        <v>75</v>
      </c>
      <c r="H69" s="23" t="s">
        <v>61</v>
      </c>
      <c r="I69" s="24" t="s">
        <v>52</v>
      </c>
      <c r="J69" s="23">
        <v>365.35593599999999</v>
      </c>
      <c r="K69" s="23">
        <f t="shared" si="1"/>
        <v>111433.56048</v>
      </c>
    </row>
    <row r="70" spans="2:11" x14ac:dyDescent="0.25">
      <c r="B70" s="24" t="s">
        <v>88</v>
      </c>
      <c r="C70" s="24" t="s">
        <v>52</v>
      </c>
      <c r="D70" s="23">
        <v>1917.3825280000001</v>
      </c>
      <c r="E70" s="23">
        <f t="shared" ref="E70:E125" si="2">D70*305</f>
        <v>584801.67104000004</v>
      </c>
      <c r="G70" s="24" t="s">
        <v>75</v>
      </c>
      <c r="H70" s="23" t="s">
        <v>61</v>
      </c>
      <c r="I70" s="24" t="s">
        <v>48</v>
      </c>
      <c r="J70" s="23">
        <v>1149.142145</v>
      </c>
      <c r="K70" s="23">
        <f t="shared" ref="K70:K133" si="3">J70*305</f>
        <v>350488.35422500002</v>
      </c>
    </row>
    <row r="71" spans="2:11" x14ac:dyDescent="0.25">
      <c r="B71" s="24" t="s">
        <v>88</v>
      </c>
      <c r="C71" s="24" t="s">
        <v>48</v>
      </c>
      <c r="D71" s="23">
        <v>790.20356900000002</v>
      </c>
      <c r="E71" s="23">
        <f t="shared" si="2"/>
        <v>241012.08854500001</v>
      </c>
      <c r="G71" s="24" t="s">
        <v>75</v>
      </c>
      <c r="H71" s="23" t="s">
        <v>61</v>
      </c>
      <c r="I71" s="24" t="s">
        <v>49</v>
      </c>
      <c r="J71" s="23">
        <v>446.52159499999999</v>
      </c>
      <c r="K71" s="23">
        <f t="shared" si="3"/>
        <v>136189.08647499999</v>
      </c>
    </row>
    <row r="72" spans="2:11" x14ac:dyDescent="0.25">
      <c r="B72" s="24" t="s">
        <v>88</v>
      </c>
      <c r="C72" s="24" t="s">
        <v>49</v>
      </c>
      <c r="D72" s="23">
        <v>270.197495</v>
      </c>
      <c r="E72" s="23">
        <f t="shared" si="2"/>
        <v>82410.235975000003</v>
      </c>
      <c r="G72" s="24" t="s">
        <v>75</v>
      </c>
      <c r="H72" s="23" t="s">
        <v>61</v>
      </c>
      <c r="I72" s="24" t="s">
        <v>50</v>
      </c>
      <c r="J72" s="23">
        <v>271.19893400000001</v>
      </c>
      <c r="K72" s="23">
        <f t="shared" si="3"/>
        <v>82715.674870000003</v>
      </c>
    </row>
    <row r="73" spans="2:11" x14ac:dyDescent="0.25">
      <c r="B73" s="24" t="s">
        <v>89</v>
      </c>
      <c r="C73" s="24" t="s">
        <v>52</v>
      </c>
      <c r="D73" s="23">
        <v>3327.8319350000002</v>
      </c>
      <c r="E73" s="23">
        <f t="shared" si="2"/>
        <v>1014988.740175</v>
      </c>
      <c r="G73" s="24" t="s">
        <v>75</v>
      </c>
      <c r="H73" s="23" t="s">
        <v>62</v>
      </c>
      <c r="I73" s="24" t="s">
        <v>52</v>
      </c>
      <c r="J73" s="23">
        <v>119.148156</v>
      </c>
      <c r="K73" s="23">
        <f t="shared" si="3"/>
        <v>36340.187579999998</v>
      </c>
    </row>
    <row r="74" spans="2:11" x14ac:dyDescent="0.25">
      <c r="B74" s="24" t="s">
        <v>89</v>
      </c>
      <c r="C74" s="24" t="s">
        <v>48</v>
      </c>
      <c r="D74" s="23">
        <v>1083.968392</v>
      </c>
      <c r="E74" s="23">
        <f t="shared" si="2"/>
        <v>330610.35956000001</v>
      </c>
      <c r="G74" s="24" t="s">
        <v>75</v>
      </c>
      <c r="H74" s="23" t="s">
        <v>62</v>
      </c>
      <c r="I74" s="24" t="s">
        <v>48</v>
      </c>
      <c r="J74" s="23">
        <v>1028.847399</v>
      </c>
      <c r="K74" s="23">
        <f t="shared" si="3"/>
        <v>313798.456695</v>
      </c>
    </row>
    <row r="75" spans="2:11" x14ac:dyDescent="0.25">
      <c r="B75" s="24" t="s">
        <v>89</v>
      </c>
      <c r="C75" s="24" t="s">
        <v>49</v>
      </c>
      <c r="D75" s="23">
        <v>5.700431</v>
      </c>
      <c r="E75" s="23">
        <f t="shared" si="2"/>
        <v>1738.631455</v>
      </c>
      <c r="G75" s="24" t="s">
        <v>75</v>
      </c>
      <c r="H75" s="23" t="s">
        <v>62</v>
      </c>
      <c r="I75" s="24" t="s">
        <v>49</v>
      </c>
      <c r="J75" s="23">
        <v>373.646323</v>
      </c>
      <c r="K75" s="23">
        <f t="shared" si="3"/>
        <v>113962.128515</v>
      </c>
    </row>
    <row r="76" spans="2:11" x14ac:dyDescent="0.25">
      <c r="B76" s="24" t="s">
        <v>90</v>
      </c>
      <c r="C76" s="24" t="s">
        <v>52</v>
      </c>
      <c r="D76" s="23">
        <v>2245.9262880000001</v>
      </c>
      <c r="E76" s="23">
        <f t="shared" si="2"/>
        <v>685007.51783999999</v>
      </c>
      <c r="G76" s="24" t="s">
        <v>75</v>
      </c>
      <c r="H76" s="23" t="s">
        <v>66</v>
      </c>
      <c r="I76" s="24" t="s">
        <v>52</v>
      </c>
      <c r="J76" s="23">
        <v>9.5904000000000003E-2</v>
      </c>
      <c r="K76" s="23">
        <f t="shared" si="3"/>
        <v>29.250720000000001</v>
      </c>
    </row>
    <row r="77" spans="2:11" x14ac:dyDescent="0.25">
      <c r="B77" s="24" t="s">
        <v>90</v>
      </c>
      <c r="C77" s="24" t="s">
        <v>48</v>
      </c>
      <c r="D77" s="23">
        <v>595.183449</v>
      </c>
      <c r="E77" s="23">
        <f t="shared" si="2"/>
        <v>181530.95194500001</v>
      </c>
      <c r="G77" s="24" t="s">
        <v>75</v>
      </c>
      <c r="H77" s="23" t="s">
        <v>66</v>
      </c>
      <c r="I77" s="24" t="s">
        <v>48</v>
      </c>
      <c r="J77" s="23">
        <v>0.144874</v>
      </c>
      <c r="K77" s="23">
        <f t="shared" si="3"/>
        <v>44.186570000000003</v>
      </c>
    </row>
    <row r="78" spans="2:11" x14ac:dyDescent="0.25">
      <c r="B78" s="24" t="s">
        <v>90</v>
      </c>
      <c r="C78" s="24" t="s">
        <v>49</v>
      </c>
      <c r="D78" s="23">
        <v>190.41858400000001</v>
      </c>
      <c r="E78" s="23">
        <f t="shared" si="2"/>
        <v>58077.668120000002</v>
      </c>
      <c r="G78" s="24" t="s">
        <v>75</v>
      </c>
      <c r="H78" s="23" t="s">
        <v>66</v>
      </c>
      <c r="I78" s="24" t="s">
        <v>49</v>
      </c>
      <c r="J78" s="23">
        <v>4.172E-2</v>
      </c>
      <c r="K78" s="23">
        <f t="shared" si="3"/>
        <v>12.724600000000001</v>
      </c>
    </row>
    <row r="79" spans="2:11" x14ac:dyDescent="0.25">
      <c r="B79" s="24" t="s">
        <v>90</v>
      </c>
      <c r="C79" s="24" t="s">
        <v>50</v>
      </c>
      <c r="D79" s="23">
        <v>109.441655</v>
      </c>
      <c r="E79" s="23">
        <f t="shared" si="2"/>
        <v>33379.704774999998</v>
      </c>
      <c r="G79" s="24" t="s">
        <v>75</v>
      </c>
      <c r="H79" s="23" t="s">
        <v>66</v>
      </c>
      <c r="I79" s="24" t="s">
        <v>50</v>
      </c>
      <c r="J79" s="23">
        <v>0.24507599999999999</v>
      </c>
      <c r="K79" s="23">
        <f t="shared" si="3"/>
        <v>74.748179999999991</v>
      </c>
    </row>
    <row r="80" spans="2:11" x14ac:dyDescent="0.25">
      <c r="B80" s="24" t="s">
        <v>90</v>
      </c>
      <c r="C80" s="24" t="s">
        <v>51</v>
      </c>
      <c r="D80" s="23">
        <v>192.59763599999999</v>
      </c>
      <c r="E80" s="23">
        <f t="shared" si="2"/>
        <v>58742.278979999995</v>
      </c>
      <c r="G80" s="24" t="s">
        <v>75</v>
      </c>
      <c r="H80" s="23" t="s">
        <v>68</v>
      </c>
      <c r="I80" s="24" t="s">
        <v>52</v>
      </c>
      <c r="J80" s="23">
        <v>108.97042999999999</v>
      </c>
      <c r="K80" s="23">
        <f t="shared" si="3"/>
        <v>33235.98115</v>
      </c>
    </row>
    <row r="81" spans="2:11" x14ac:dyDescent="0.25">
      <c r="B81" s="24" t="s">
        <v>97</v>
      </c>
      <c r="C81" s="24" t="s">
        <v>52</v>
      </c>
      <c r="D81" s="23">
        <v>165.55796100000001</v>
      </c>
      <c r="E81" s="23">
        <f t="shared" si="2"/>
        <v>50495.178104999999</v>
      </c>
      <c r="G81" s="24" t="s">
        <v>75</v>
      </c>
      <c r="H81" s="23" t="s">
        <v>68</v>
      </c>
      <c r="I81" s="24" t="s">
        <v>48</v>
      </c>
      <c r="J81" s="23">
        <v>26.164583</v>
      </c>
      <c r="K81" s="23">
        <f t="shared" si="3"/>
        <v>7980.1978150000004</v>
      </c>
    </row>
    <row r="82" spans="2:11" x14ac:dyDescent="0.25">
      <c r="B82" s="24" t="s">
        <v>97</v>
      </c>
      <c r="C82" s="24" t="s">
        <v>48</v>
      </c>
      <c r="D82" s="23">
        <v>16.673411000000002</v>
      </c>
      <c r="E82" s="23">
        <f t="shared" si="2"/>
        <v>5085.3903550000005</v>
      </c>
      <c r="G82" s="24" t="s">
        <v>75</v>
      </c>
      <c r="H82" s="23" t="s">
        <v>70</v>
      </c>
      <c r="I82" s="24" t="s">
        <v>52</v>
      </c>
      <c r="J82" s="23">
        <v>0.59330000000000005</v>
      </c>
      <c r="K82" s="23">
        <f t="shared" si="3"/>
        <v>180.95650000000001</v>
      </c>
    </row>
    <row r="83" spans="2:11" x14ac:dyDescent="0.25">
      <c r="B83" s="24" t="s">
        <v>97</v>
      </c>
      <c r="C83" s="24" t="s">
        <v>50</v>
      </c>
      <c r="D83" s="23">
        <v>1.353003</v>
      </c>
      <c r="E83" s="23">
        <f t="shared" si="2"/>
        <v>412.66591499999998</v>
      </c>
      <c r="G83" s="24" t="s">
        <v>75</v>
      </c>
      <c r="H83" s="23" t="s">
        <v>70</v>
      </c>
      <c r="I83" s="24" t="s">
        <v>48</v>
      </c>
      <c r="J83" s="23">
        <v>101.16001300000001</v>
      </c>
      <c r="K83" s="23">
        <f t="shared" si="3"/>
        <v>30853.803965000003</v>
      </c>
    </row>
    <row r="84" spans="2:11" x14ac:dyDescent="0.25">
      <c r="B84" s="24" t="s">
        <v>98</v>
      </c>
      <c r="C84" s="24" t="s">
        <v>52</v>
      </c>
      <c r="D84" s="23">
        <v>26.989426999999999</v>
      </c>
      <c r="E84" s="23">
        <f t="shared" si="2"/>
        <v>8231.7752349999992</v>
      </c>
      <c r="G84" s="24" t="s">
        <v>75</v>
      </c>
      <c r="H84" s="23" t="s">
        <v>70</v>
      </c>
      <c r="I84" s="24" t="s">
        <v>49</v>
      </c>
      <c r="J84" s="23">
        <v>193.34844000000001</v>
      </c>
      <c r="K84" s="23">
        <f t="shared" si="3"/>
        <v>58971.2742</v>
      </c>
    </row>
    <row r="85" spans="2:11" x14ac:dyDescent="0.25">
      <c r="B85" s="24" t="s">
        <v>98</v>
      </c>
      <c r="C85" s="24" t="s">
        <v>48</v>
      </c>
      <c r="D85" s="23">
        <v>64.352997999999999</v>
      </c>
      <c r="E85" s="23">
        <f t="shared" si="2"/>
        <v>19627.664389999998</v>
      </c>
      <c r="G85" s="24" t="s">
        <v>75</v>
      </c>
      <c r="H85" s="23" t="s">
        <v>70</v>
      </c>
      <c r="I85" s="24" t="s">
        <v>50</v>
      </c>
      <c r="J85" s="23">
        <v>476.56393000000003</v>
      </c>
      <c r="K85" s="23">
        <f t="shared" si="3"/>
        <v>145351.99864999999</v>
      </c>
    </row>
    <row r="86" spans="2:11" x14ac:dyDescent="0.25">
      <c r="B86" s="24" t="s">
        <v>98</v>
      </c>
      <c r="C86" s="24" t="s">
        <v>49</v>
      </c>
      <c r="D86" s="23">
        <v>25.893951999999999</v>
      </c>
      <c r="E86" s="23">
        <f t="shared" si="2"/>
        <v>7897.6553599999997</v>
      </c>
      <c r="G86" s="24" t="s">
        <v>75</v>
      </c>
      <c r="H86" s="23" t="s">
        <v>70</v>
      </c>
      <c r="I86" s="24" t="s">
        <v>51</v>
      </c>
      <c r="J86" s="23">
        <v>56.440758000000002</v>
      </c>
      <c r="K86" s="23">
        <f t="shared" si="3"/>
        <v>17214.431189999999</v>
      </c>
    </row>
    <row r="87" spans="2:11" x14ac:dyDescent="0.25">
      <c r="B87" s="24" t="s">
        <v>99</v>
      </c>
      <c r="C87" s="24" t="s">
        <v>52</v>
      </c>
      <c r="D87" s="23">
        <v>334.65826700000002</v>
      </c>
      <c r="E87" s="23">
        <f t="shared" si="2"/>
        <v>102070.771435</v>
      </c>
      <c r="G87" s="24" t="s">
        <v>76</v>
      </c>
      <c r="H87" s="23" t="s">
        <v>61</v>
      </c>
      <c r="I87" s="24" t="s">
        <v>52</v>
      </c>
      <c r="J87" s="23">
        <v>4.8703719999999997</v>
      </c>
      <c r="K87" s="23">
        <f t="shared" si="3"/>
        <v>1485.4634599999999</v>
      </c>
    </row>
    <row r="88" spans="2:11" x14ac:dyDescent="0.25">
      <c r="B88" s="24" t="s">
        <v>99</v>
      </c>
      <c r="C88" s="24" t="s">
        <v>48</v>
      </c>
      <c r="D88" s="23">
        <v>223.086333</v>
      </c>
      <c r="E88" s="23">
        <f t="shared" si="2"/>
        <v>68041.331565</v>
      </c>
      <c r="G88" s="24" t="s">
        <v>76</v>
      </c>
      <c r="H88" s="23" t="s">
        <v>62</v>
      </c>
      <c r="I88" s="24" t="s">
        <v>52</v>
      </c>
      <c r="J88" s="23">
        <v>100.96171099999999</v>
      </c>
      <c r="K88" s="23">
        <f t="shared" si="3"/>
        <v>30793.321854999998</v>
      </c>
    </row>
    <row r="89" spans="2:11" x14ac:dyDescent="0.25">
      <c r="B89" s="24" t="s">
        <v>99</v>
      </c>
      <c r="C89" s="24" t="s">
        <v>49</v>
      </c>
      <c r="D89" s="23">
        <v>8.0786719999999992</v>
      </c>
      <c r="E89" s="23">
        <f t="shared" si="2"/>
        <v>2463.9949599999995</v>
      </c>
      <c r="G89" s="24" t="s">
        <v>76</v>
      </c>
      <c r="H89" s="23" t="s">
        <v>62</v>
      </c>
      <c r="I89" s="24" t="s">
        <v>48</v>
      </c>
      <c r="J89" s="23">
        <v>7.7363140000000001</v>
      </c>
      <c r="K89" s="23">
        <f t="shared" si="3"/>
        <v>2359.5757699999999</v>
      </c>
    </row>
    <row r="90" spans="2:11" x14ac:dyDescent="0.25">
      <c r="B90" s="24" t="s">
        <v>99</v>
      </c>
      <c r="C90" s="24" t="s">
        <v>50</v>
      </c>
      <c r="D90" s="23">
        <v>2.4229409999999998</v>
      </c>
      <c r="E90" s="23">
        <f t="shared" si="2"/>
        <v>738.99700499999994</v>
      </c>
      <c r="G90" s="24" t="s">
        <v>77</v>
      </c>
      <c r="H90" s="23" t="s">
        <v>61</v>
      </c>
      <c r="I90" s="24" t="s">
        <v>52</v>
      </c>
      <c r="J90" s="23">
        <v>65.389471</v>
      </c>
      <c r="K90" s="23">
        <f t="shared" si="3"/>
        <v>19943.788655</v>
      </c>
    </row>
    <row r="91" spans="2:11" x14ac:dyDescent="0.25">
      <c r="B91" s="24" t="s">
        <v>100</v>
      </c>
      <c r="C91" s="24" t="s">
        <v>52</v>
      </c>
      <c r="D91" s="23">
        <v>375.41665</v>
      </c>
      <c r="E91" s="23">
        <f t="shared" si="2"/>
        <v>114502.07825000001</v>
      </c>
      <c r="G91" s="24" t="s">
        <v>77</v>
      </c>
      <c r="H91" s="23" t="s">
        <v>61</v>
      </c>
      <c r="I91" s="24" t="s">
        <v>48</v>
      </c>
      <c r="J91" s="23">
        <v>13.316962</v>
      </c>
      <c r="K91" s="23">
        <f t="shared" si="3"/>
        <v>4061.6734099999999</v>
      </c>
    </row>
    <row r="92" spans="2:11" x14ac:dyDescent="0.25">
      <c r="B92" s="24" t="s">
        <v>100</v>
      </c>
      <c r="C92" s="24" t="s">
        <v>48</v>
      </c>
      <c r="D92" s="23">
        <v>279.73243500000001</v>
      </c>
      <c r="E92" s="23">
        <f t="shared" si="2"/>
        <v>85318.39267500001</v>
      </c>
      <c r="G92" s="24" t="s">
        <v>77</v>
      </c>
      <c r="H92" s="23" t="s">
        <v>62</v>
      </c>
      <c r="I92" s="24" t="s">
        <v>52</v>
      </c>
      <c r="J92" s="23">
        <v>74.716663999999994</v>
      </c>
      <c r="K92" s="23">
        <f t="shared" si="3"/>
        <v>22788.58252</v>
      </c>
    </row>
    <row r="93" spans="2:11" x14ac:dyDescent="0.25">
      <c r="B93" s="24" t="s">
        <v>100</v>
      </c>
      <c r="C93" s="24" t="s">
        <v>50</v>
      </c>
      <c r="D93" s="23">
        <v>0.45426299999999997</v>
      </c>
      <c r="E93" s="23">
        <f t="shared" si="2"/>
        <v>138.55021499999998</v>
      </c>
      <c r="G93" s="24" t="s">
        <v>77</v>
      </c>
      <c r="H93" s="23" t="s">
        <v>62</v>
      </c>
      <c r="I93" s="24" t="s">
        <v>48</v>
      </c>
      <c r="J93" s="23">
        <v>12.124732</v>
      </c>
      <c r="K93" s="23">
        <f t="shared" si="3"/>
        <v>3698.0432599999999</v>
      </c>
    </row>
    <row r="94" spans="2:11" x14ac:dyDescent="0.25">
      <c r="B94" s="24" t="s">
        <v>101</v>
      </c>
      <c r="C94" s="24" t="s">
        <v>52</v>
      </c>
      <c r="D94" s="23">
        <v>486.44077199999998</v>
      </c>
      <c r="E94" s="23">
        <f t="shared" si="2"/>
        <v>148364.43546000001</v>
      </c>
      <c r="G94" s="24" t="s">
        <v>77</v>
      </c>
      <c r="H94" s="23" t="s">
        <v>62</v>
      </c>
      <c r="I94" s="24" t="s">
        <v>49</v>
      </c>
      <c r="J94" s="23">
        <v>16.781704000000001</v>
      </c>
      <c r="K94" s="23">
        <f t="shared" si="3"/>
        <v>5118.4197200000008</v>
      </c>
    </row>
    <row r="95" spans="2:11" x14ac:dyDescent="0.25">
      <c r="B95" s="24" t="s">
        <v>101</v>
      </c>
      <c r="C95" s="24" t="s">
        <v>48</v>
      </c>
      <c r="D95" s="23">
        <v>398.75038799999999</v>
      </c>
      <c r="E95" s="23">
        <f t="shared" si="2"/>
        <v>121618.86834</v>
      </c>
      <c r="G95" s="24" t="s">
        <v>78</v>
      </c>
      <c r="H95" s="23" t="s">
        <v>61</v>
      </c>
      <c r="I95" s="24" t="s">
        <v>52</v>
      </c>
      <c r="J95" s="23">
        <v>1545.428062</v>
      </c>
      <c r="K95" s="23">
        <f t="shared" si="3"/>
        <v>471355.55890999996</v>
      </c>
    </row>
    <row r="96" spans="2:11" x14ac:dyDescent="0.25">
      <c r="B96" s="24" t="s">
        <v>101</v>
      </c>
      <c r="C96" s="24" t="s">
        <v>49</v>
      </c>
      <c r="D96" s="23">
        <v>13.237291000000001</v>
      </c>
      <c r="E96" s="23">
        <f t="shared" si="2"/>
        <v>4037.3737550000001</v>
      </c>
      <c r="G96" s="24" t="s">
        <v>78</v>
      </c>
      <c r="H96" s="23" t="s">
        <v>61</v>
      </c>
      <c r="I96" s="24" t="s">
        <v>48</v>
      </c>
      <c r="J96" s="23">
        <v>1745.382141</v>
      </c>
      <c r="K96" s="23">
        <f t="shared" si="3"/>
        <v>532341.55300499999</v>
      </c>
    </row>
    <row r="97" spans="2:11" x14ac:dyDescent="0.25">
      <c r="B97" s="24" t="s">
        <v>101</v>
      </c>
      <c r="C97" s="24" t="s">
        <v>50</v>
      </c>
      <c r="D97" s="23">
        <v>5.8266850000000003</v>
      </c>
      <c r="E97" s="23">
        <f t="shared" si="2"/>
        <v>1777.1389250000002</v>
      </c>
      <c r="G97" s="24" t="s">
        <v>78</v>
      </c>
      <c r="H97" s="23" t="s">
        <v>61</v>
      </c>
      <c r="I97" s="24" t="s">
        <v>49</v>
      </c>
      <c r="J97" s="23">
        <v>330.82928299999998</v>
      </c>
      <c r="K97" s="23">
        <f t="shared" si="3"/>
        <v>100902.93131499999</v>
      </c>
    </row>
    <row r="98" spans="2:11" x14ac:dyDescent="0.25">
      <c r="B98" s="24" t="s">
        <v>102</v>
      </c>
      <c r="C98" s="24" t="s">
        <v>52</v>
      </c>
      <c r="D98" s="23">
        <v>152.95950300000001</v>
      </c>
      <c r="E98" s="23">
        <f t="shared" si="2"/>
        <v>46652.648415000003</v>
      </c>
      <c r="G98" s="24" t="s">
        <v>78</v>
      </c>
      <c r="H98" s="23" t="s">
        <v>61</v>
      </c>
      <c r="I98" s="24" t="s">
        <v>50</v>
      </c>
      <c r="J98" s="23">
        <v>33.983696999999999</v>
      </c>
      <c r="K98" s="23">
        <f t="shared" si="3"/>
        <v>10365.027585</v>
      </c>
    </row>
    <row r="99" spans="2:11" x14ac:dyDescent="0.25">
      <c r="B99" s="24" t="s">
        <v>102</v>
      </c>
      <c r="C99" s="24" t="s">
        <v>48</v>
      </c>
      <c r="D99" s="23">
        <v>89.694530999999998</v>
      </c>
      <c r="E99" s="23">
        <f t="shared" si="2"/>
        <v>27356.831954999998</v>
      </c>
      <c r="G99" s="24" t="s">
        <v>78</v>
      </c>
      <c r="H99" s="23" t="s">
        <v>62</v>
      </c>
      <c r="I99" s="24" t="s">
        <v>52</v>
      </c>
      <c r="J99" s="23">
        <v>1236.610729</v>
      </c>
      <c r="K99" s="23">
        <f t="shared" si="3"/>
        <v>377166.272345</v>
      </c>
    </row>
    <row r="100" spans="2:11" x14ac:dyDescent="0.25">
      <c r="B100" s="24" t="s">
        <v>102</v>
      </c>
      <c r="C100" s="24" t="s">
        <v>49</v>
      </c>
      <c r="D100" s="23">
        <v>16.952431000000001</v>
      </c>
      <c r="E100" s="23">
        <f t="shared" si="2"/>
        <v>5170.4914550000003</v>
      </c>
      <c r="G100" s="24" t="s">
        <v>78</v>
      </c>
      <c r="H100" s="23" t="s">
        <v>62</v>
      </c>
      <c r="I100" s="24" t="s">
        <v>48</v>
      </c>
      <c r="J100" s="23">
        <v>1756.0557679999999</v>
      </c>
      <c r="K100" s="23">
        <f t="shared" si="3"/>
        <v>535597.00923999993</v>
      </c>
    </row>
    <row r="101" spans="2:11" x14ac:dyDescent="0.25">
      <c r="B101" s="24" t="s">
        <v>102</v>
      </c>
      <c r="C101" s="24" t="s">
        <v>50</v>
      </c>
      <c r="D101" s="23">
        <v>5.2253569999999998</v>
      </c>
      <c r="E101" s="23">
        <f t="shared" si="2"/>
        <v>1593.7338849999999</v>
      </c>
      <c r="G101" s="24" t="s">
        <v>78</v>
      </c>
      <c r="H101" s="23" t="s">
        <v>62</v>
      </c>
      <c r="I101" s="24" t="s">
        <v>49</v>
      </c>
      <c r="J101" s="23">
        <v>210.92402999999999</v>
      </c>
      <c r="K101" s="23">
        <f t="shared" si="3"/>
        <v>64331.829149999998</v>
      </c>
    </row>
    <row r="102" spans="2:11" x14ac:dyDescent="0.25">
      <c r="B102" s="24" t="s">
        <v>103</v>
      </c>
      <c r="C102" s="24" t="s">
        <v>52</v>
      </c>
      <c r="D102" s="23">
        <v>21.00076</v>
      </c>
      <c r="E102" s="23">
        <f t="shared" si="2"/>
        <v>6405.2317999999996</v>
      </c>
      <c r="G102" s="24" t="s">
        <v>78</v>
      </c>
      <c r="H102" s="23" t="s">
        <v>62</v>
      </c>
      <c r="I102" s="24" t="s">
        <v>50</v>
      </c>
      <c r="J102" s="23">
        <v>13.137494</v>
      </c>
      <c r="K102" s="23">
        <f t="shared" si="3"/>
        <v>4006.9356699999998</v>
      </c>
    </row>
    <row r="103" spans="2:11" x14ac:dyDescent="0.25">
      <c r="B103" s="24" t="s">
        <v>103</v>
      </c>
      <c r="C103" s="24" t="s">
        <v>48</v>
      </c>
      <c r="D103" s="23">
        <v>190.91442799999999</v>
      </c>
      <c r="E103" s="23">
        <f t="shared" si="2"/>
        <v>58228.900539999995</v>
      </c>
      <c r="G103" s="24" t="s">
        <v>78</v>
      </c>
      <c r="H103" s="23" t="s">
        <v>62</v>
      </c>
      <c r="I103" s="24" t="s">
        <v>51</v>
      </c>
      <c r="J103" s="23">
        <v>24.517040000000001</v>
      </c>
      <c r="K103" s="23">
        <f t="shared" si="3"/>
        <v>7477.6972000000005</v>
      </c>
    </row>
    <row r="104" spans="2:11" x14ac:dyDescent="0.25">
      <c r="B104" s="24" t="s">
        <v>104</v>
      </c>
      <c r="C104" s="24" t="s">
        <v>52</v>
      </c>
      <c r="D104" s="23">
        <v>1982.946152</v>
      </c>
      <c r="E104" s="23">
        <f t="shared" si="2"/>
        <v>604798.57635999995</v>
      </c>
      <c r="G104" s="24" t="s">
        <v>78</v>
      </c>
      <c r="H104" s="23" t="s">
        <v>63</v>
      </c>
      <c r="I104" s="24" t="s">
        <v>48</v>
      </c>
      <c r="J104" s="23">
        <v>34.107107999999997</v>
      </c>
      <c r="K104" s="23">
        <f t="shared" si="3"/>
        <v>10402.667939999999</v>
      </c>
    </row>
    <row r="105" spans="2:11" x14ac:dyDescent="0.25">
      <c r="B105" s="24" t="s">
        <v>104</v>
      </c>
      <c r="C105" s="24" t="s">
        <v>48</v>
      </c>
      <c r="D105" s="23">
        <v>2290.5137159999999</v>
      </c>
      <c r="E105" s="23">
        <f t="shared" si="2"/>
        <v>698606.68337999994</v>
      </c>
      <c r="G105" s="24" t="s">
        <v>78</v>
      </c>
      <c r="H105" s="23" t="s">
        <v>66</v>
      </c>
      <c r="I105" s="24" t="s">
        <v>49</v>
      </c>
      <c r="J105" s="23">
        <v>0.21056</v>
      </c>
      <c r="K105" s="23">
        <f t="shared" si="3"/>
        <v>64.220799999999997</v>
      </c>
    </row>
    <row r="106" spans="2:11" x14ac:dyDescent="0.25">
      <c r="B106" s="24" t="s">
        <v>104</v>
      </c>
      <c r="C106" s="24" t="s">
        <v>49</v>
      </c>
      <c r="D106" s="23">
        <v>273.71490999999997</v>
      </c>
      <c r="E106" s="23">
        <f t="shared" si="2"/>
        <v>83483.047549999988</v>
      </c>
      <c r="G106" s="24" t="s">
        <v>78</v>
      </c>
      <c r="H106" s="23" t="s">
        <v>66</v>
      </c>
      <c r="I106" s="24" t="s">
        <v>50</v>
      </c>
      <c r="J106" s="23">
        <v>0.64812099999999995</v>
      </c>
      <c r="K106" s="23">
        <f t="shared" si="3"/>
        <v>197.67690499999998</v>
      </c>
    </row>
    <row r="107" spans="2:11" x14ac:dyDescent="0.25">
      <c r="B107" s="24" t="s">
        <v>105</v>
      </c>
      <c r="C107" s="24" t="s">
        <v>52</v>
      </c>
      <c r="D107" s="23">
        <v>211.10317000000001</v>
      </c>
      <c r="E107" s="23">
        <f t="shared" si="2"/>
        <v>64386.466850000004</v>
      </c>
      <c r="G107" s="24" t="s">
        <v>78</v>
      </c>
      <c r="H107" s="23" t="s">
        <v>68</v>
      </c>
      <c r="I107" s="24" t="s">
        <v>52</v>
      </c>
      <c r="J107" s="23">
        <v>213.74574100000001</v>
      </c>
      <c r="K107" s="23">
        <f t="shared" si="3"/>
        <v>65192.451005000003</v>
      </c>
    </row>
    <row r="108" spans="2:11" x14ac:dyDescent="0.25">
      <c r="B108" s="24" t="s">
        <v>105</v>
      </c>
      <c r="C108" s="24" t="s">
        <v>48</v>
      </c>
      <c r="D108" s="23">
        <v>128.01039599999999</v>
      </c>
      <c r="E108" s="23">
        <f t="shared" si="2"/>
        <v>39043.170779999993</v>
      </c>
      <c r="G108" s="24" t="s">
        <v>78</v>
      </c>
      <c r="H108" s="23" t="s">
        <v>68</v>
      </c>
      <c r="I108" s="24" t="s">
        <v>48</v>
      </c>
      <c r="J108" s="23">
        <v>57.899447000000002</v>
      </c>
      <c r="K108" s="23">
        <f t="shared" si="3"/>
        <v>17659.331334999999</v>
      </c>
    </row>
    <row r="109" spans="2:11" x14ac:dyDescent="0.25">
      <c r="B109" s="24" t="s">
        <v>106</v>
      </c>
      <c r="C109" s="24" t="s">
        <v>52</v>
      </c>
      <c r="D109" s="23">
        <v>621.82346500000006</v>
      </c>
      <c r="E109" s="23">
        <f t="shared" si="2"/>
        <v>189656.15682500001</v>
      </c>
      <c r="G109" s="24" t="s">
        <v>78</v>
      </c>
      <c r="H109" s="23" t="s">
        <v>68</v>
      </c>
      <c r="I109" s="24" t="s">
        <v>50</v>
      </c>
      <c r="J109" s="23">
        <v>17.973969</v>
      </c>
      <c r="K109" s="23">
        <f t="shared" si="3"/>
        <v>5482.0605450000003</v>
      </c>
    </row>
    <row r="110" spans="2:11" x14ac:dyDescent="0.25">
      <c r="B110" s="24" t="s">
        <v>107</v>
      </c>
      <c r="C110" s="24" t="s">
        <v>52</v>
      </c>
      <c r="D110" s="23">
        <v>4011.5262939999998</v>
      </c>
      <c r="E110" s="23">
        <f t="shared" si="2"/>
        <v>1223515.5196699998</v>
      </c>
      <c r="G110" s="24" t="s">
        <v>78</v>
      </c>
      <c r="H110" s="23" t="s">
        <v>70</v>
      </c>
      <c r="I110" s="24" t="s">
        <v>52</v>
      </c>
      <c r="J110" s="23">
        <v>720.28075999999999</v>
      </c>
      <c r="K110" s="23">
        <f t="shared" si="3"/>
        <v>219685.6318</v>
      </c>
    </row>
    <row r="111" spans="2:11" x14ac:dyDescent="0.25">
      <c r="B111" s="24" t="s">
        <v>107</v>
      </c>
      <c r="C111" s="24" t="s">
        <v>48</v>
      </c>
      <c r="D111" s="23">
        <v>3480.377876</v>
      </c>
      <c r="E111" s="23">
        <f t="shared" si="2"/>
        <v>1061515.2521800001</v>
      </c>
      <c r="G111" s="24" t="s">
        <v>78</v>
      </c>
      <c r="H111" s="23" t="s">
        <v>70</v>
      </c>
      <c r="I111" s="24" t="s">
        <v>48</v>
      </c>
      <c r="J111" s="23">
        <v>2400.5171260000002</v>
      </c>
      <c r="K111" s="23">
        <f t="shared" si="3"/>
        <v>732157.72343000001</v>
      </c>
    </row>
    <row r="112" spans="2:11" x14ac:dyDescent="0.25">
      <c r="B112" s="24" t="s">
        <v>107</v>
      </c>
      <c r="C112" s="24" t="s">
        <v>49</v>
      </c>
      <c r="D112" s="23">
        <v>1071.944972</v>
      </c>
      <c r="E112" s="23">
        <f t="shared" si="2"/>
        <v>326943.21646000003</v>
      </c>
      <c r="G112" s="24" t="s">
        <v>78</v>
      </c>
      <c r="H112" s="23" t="s">
        <v>70</v>
      </c>
      <c r="I112" s="24" t="s">
        <v>49</v>
      </c>
      <c r="J112" s="23">
        <v>1916.0604269999999</v>
      </c>
      <c r="K112" s="23">
        <f t="shared" si="3"/>
        <v>584398.43023499998</v>
      </c>
    </row>
    <row r="113" spans="2:11" x14ac:dyDescent="0.25">
      <c r="B113" s="24" t="s">
        <v>108</v>
      </c>
      <c r="C113" s="24" t="s">
        <v>52</v>
      </c>
      <c r="D113" s="23">
        <v>3932.268051</v>
      </c>
      <c r="E113" s="23">
        <f t="shared" si="2"/>
        <v>1199341.7555549999</v>
      </c>
      <c r="G113" s="24" t="s">
        <v>78</v>
      </c>
      <c r="H113" s="23" t="s">
        <v>70</v>
      </c>
      <c r="I113" s="24" t="s">
        <v>50</v>
      </c>
      <c r="J113" s="23">
        <v>1117.4666950000001</v>
      </c>
      <c r="K113" s="23">
        <f t="shared" si="3"/>
        <v>340827.34197500005</v>
      </c>
    </row>
    <row r="114" spans="2:11" x14ac:dyDescent="0.25">
      <c r="B114" s="24" t="s">
        <v>108</v>
      </c>
      <c r="C114" s="24" t="s">
        <v>48</v>
      </c>
      <c r="D114" s="23">
        <v>3402.029951</v>
      </c>
      <c r="E114" s="23">
        <f t="shared" si="2"/>
        <v>1037619.135055</v>
      </c>
      <c r="G114" s="24" t="s">
        <v>78</v>
      </c>
      <c r="H114" s="23" t="s">
        <v>70</v>
      </c>
      <c r="I114" s="24" t="s">
        <v>51</v>
      </c>
      <c r="J114" s="23">
        <v>745.43844100000001</v>
      </c>
      <c r="K114" s="23">
        <f t="shared" si="3"/>
        <v>227358.72450499999</v>
      </c>
    </row>
    <row r="115" spans="2:11" x14ac:dyDescent="0.25">
      <c r="B115" s="24" t="s">
        <v>108</v>
      </c>
      <c r="C115" s="24" t="s">
        <v>49</v>
      </c>
      <c r="D115" s="23">
        <v>312.19826</v>
      </c>
      <c r="E115" s="23">
        <f t="shared" si="2"/>
        <v>95220.469299999997</v>
      </c>
      <c r="G115" s="24" t="s">
        <v>79</v>
      </c>
      <c r="H115" s="23" t="s">
        <v>61</v>
      </c>
      <c r="I115" s="24" t="s">
        <v>52</v>
      </c>
      <c r="J115" s="23">
        <v>166.88878399999999</v>
      </c>
      <c r="K115" s="23">
        <f t="shared" si="3"/>
        <v>50901.079119999995</v>
      </c>
    </row>
    <row r="116" spans="2:11" x14ac:dyDescent="0.25">
      <c r="B116" s="24" t="s">
        <v>108</v>
      </c>
      <c r="C116" s="24" t="s">
        <v>50</v>
      </c>
      <c r="D116" s="23">
        <v>46.110334000000002</v>
      </c>
      <c r="E116" s="23">
        <f t="shared" si="2"/>
        <v>14063.65187</v>
      </c>
      <c r="G116" s="24" t="s">
        <v>79</v>
      </c>
      <c r="H116" s="23" t="s">
        <v>61</v>
      </c>
      <c r="I116" s="24" t="s">
        <v>48</v>
      </c>
      <c r="J116" s="23">
        <v>638.01084400000002</v>
      </c>
      <c r="K116" s="23">
        <f t="shared" si="3"/>
        <v>194593.30742</v>
      </c>
    </row>
    <row r="117" spans="2:11" x14ac:dyDescent="0.25">
      <c r="B117" s="24" t="s">
        <v>108</v>
      </c>
      <c r="C117" s="24" t="s">
        <v>51</v>
      </c>
      <c r="D117" s="23">
        <v>28.478836999999999</v>
      </c>
      <c r="E117" s="23">
        <f t="shared" si="2"/>
        <v>8686.0452850000001</v>
      </c>
      <c r="G117" s="24" t="s">
        <v>79</v>
      </c>
      <c r="H117" s="23" t="s">
        <v>61</v>
      </c>
      <c r="I117" s="24" t="s">
        <v>49</v>
      </c>
      <c r="J117" s="23">
        <v>573.65043700000001</v>
      </c>
      <c r="K117" s="23">
        <f t="shared" si="3"/>
        <v>174963.38328499999</v>
      </c>
    </row>
    <row r="118" spans="2:11" x14ac:dyDescent="0.25">
      <c r="B118" s="24" t="s">
        <v>109</v>
      </c>
      <c r="C118" s="24" t="s">
        <v>52</v>
      </c>
      <c r="D118" s="23">
        <v>279.48828400000002</v>
      </c>
      <c r="E118" s="23">
        <f t="shared" si="2"/>
        <v>85243.926620000013</v>
      </c>
      <c r="G118" s="24" t="s">
        <v>79</v>
      </c>
      <c r="H118" s="23" t="s">
        <v>61</v>
      </c>
      <c r="I118" s="24" t="s">
        <v>50</v>
      </c>
      <c r="J118" s="23">
        <v>210.67505800000001</v>
      </c>
      <c r="K118" s="23">
        <f t="shared" si="3"/>
        <v>64255.892690000001</v>
      </c>
    </row>
    <row r="119" spans="2:11" x14ac:dyDescent="0.25">
      <c r="B119" s="24" t="s">
        <v>110</v>
      </c>
      <c r="C119" s="24" t="s">
        <v>52</v>
      </c>
      <c r="D119" s="23">
        <v>401.61790000000002</v>
      </c>
      <c r="E119" s="23">
        <f t="shared" si="2"/>
        <v>122493.45950000001</v>
      </c>
      <c r="G119" s="24" t="s">
        <v>79</v>
      </c>
      <c r="H119" s="23" t="s">
        <v>61</v>
      </c>
      <c r="I119" s="24" t="s">
        <v>51</v>
      </c>
      <c r="J119" s="23">
        <v>58.001615999999999</v>
      </c>
      <c r="K119" s="23">
        <f t="shared" si="3"/>
        <v>17690.492879999998</v>
      </c>
    </row>
    <row r="120" spans="2:11" x14ac:dyDescent="0.25">
      <c r="B120" s="24" t="s">
        <v>110</v>
      </c>
      <c r="C120" s="24" t="s">
        <v>48</v>
      </c>
      <c r="D120" s="23">
        <v>70.184995000000001</v>
      </c>
      <c r="E120" s="23">
        <f t="shared" si="2"/>
        <v>21406.423475</v>
      </c>
      <c r="G120" s="24" t="s">
        <v>79</v>
      </c>
      <c r="H120" s="23" t="s">
        <v>62</v>
      </c>
      <c r="I120" s="24" t="s">
        <v>52</v>
      </c>
      <c r="J120" s="23">
        <v>419.36033800000001</v>
      </c>
      <c r="K120" s="23">
        <f t="shared" si="3"/>
        <v>127904.90309000001</v>
      </c>
    </row>
    <row r="121" spans="2:11" x14ac:dyDescent="0.25">
      <c r="B121" s="24" t="s">
        <v>111</v>
      </c>
      <c r="C121" s="24" t="s">
        <v>52</v>
      </c>
      <c r="D121" s="23">
        <v>1613.064707</v>
      </c>
      <c r="E121" s="23">
        <f t="shared" si="2"/>
        <v>491984.73563499999</v>
      </c>
      <c r="G121" s="24" t="s">
        <v>79</v>
      </c>
      <c r="H121" s="23" t="s">
        <v>62</v>
      </c>
      <c r="I121" s="24" t="s">
        <v>48</v>
      </c>
      <c r="J121" s="23">
        <v>3208.2909460000001</v>
      </c>
      <c r="K121" s="23">
        <f t="shared" si="3"/>
        <v>978528.73852999997</v>
      </c>
    </row>
    <row r="122" spans="2:11" x14ac:dyDescent="0.25">
      <c r="B122" s="24" t="s">
        <v>111</v>
      </c>
      <c r="C122" s="24" t="s">
        <v>48</v>
      </c>
      <c r="D122" s="23">
        <v>1281.237873</v>
      </c>
      <c r="E122" s="23">
        <f t="shared" si="2"/>
        <v>390777.55126500002</v>
      </c>
      <c r="G122" s="24" t="s">
        <v>79</v>
      </c>
      <c r="H122" s="23" t="s">
        <v>62</v>
      </c>
      <c r="I122" s="24" t="s">
        <v>49</v>
      </c>
      <c r="J122" s="23">
        <v>775.14570700000002</v>
      </c>
      <c r="K122" s="23">
        <f t="shared" si="3"/>
        <v>236419.44063500001</v>
      </c>
    </row>
    <row r="123" spans="2:11" x14ac:dyDescent="0.25">
      <c r="B123" s="24" t="s">
        <v>111</v>
      </c>
      <c r="C123" s="24" t="s">
        <v>49</v>
      </c>
      <c r="D123" s="23">
        <v>135.328463</v>
      </c>
      <c r="E123" s="23">
        <f t="shared" si="2"/>
        <v>41275.181214999997</v>
      </c>
      <c r="G123" s="24" t="s">
        <v>79</v>
      </c>
      <c r="H123" s="23" t="s">
        <v>62</v>
      </c>
      <c r="I123" s="24" t="s">
        <v>50</v>
      </c>
      <c r="J123" s="23">
        <v>48.675286999999997</v>
      </c>
      <c r="K123" s="23">
        <f t="shared" si="3"/>
        <v>14845.962534999999</v>
      </c>
    </row>
    <row r="124" spans="2:11" x14ac:dyDescent="0.25">
      <c r="B124" s="24" t="s">
        <v>112</v>
      </c>
      <c r="C124" s="24" t="s">
        <v>52</v>
      </c>
      <c r="D124" s="23">
        <v>1270.2356050000001</v>
      </c>
      <c r="E124" s="23">
        <f t="shared" si="2"/>
        <v>387421.85952500004</v>
      </c>
      <c r="G124" s="24" t="s">
        <v>79</v>
      </c>
      <c r="H124" s="23" t="s">
        <v>70</v>
      </c>
      <c r="I124" s="24" t="s">
        <v>52</v>
      </c>
      <c r="J124" s="23">
        <v>301.451325</v>
      </c>
      <c r="K124" s="23">
        <f t="shared" si="3"/>
        <v>91942.654125000001</v>
      </c>
    </row>
    <row r="125" spans="2:11" x14ac:dyDescent="0.25">
      <c r="B125" s="24" t="s">
        <v>112</v>
      </c>
      <c r="C125" s="24" t="s">
        <v>48</v>
      </c>
      <c r="D125" s="23">
        <v>125.77017499999999</v>
      </c>
      <c r="E125" s="23">
        <f t="shared" si="2"/>
        <v>38359.903375000002</v>
      </c>
      <c r="G125" s="24" t="s">
        <v>79</v>
      </c>
      <c r="H125" s="23" t="s">
        <v>70</v>
      </c>
      <c r="I125" s="24" t="s">
        <v>48</v>
      </c>
      <c r="J125" s="23">
        <v>1740.3097949999999</v>
      </c>
      <c r="K125" s="23">
        <f t="shared" si="3"/>
        <v>530794.48747499997</v>
      </c>
    </row>
    <row r="126" spans="2:11" x14ac:dyDescent="0.25">
      <c r="G126" s="24" t="s">
        <v>79</v>
      </c>
      <c r="H126" s="23" t="s">
        <v>70</v>
      </c>
      <c r="I126" s="24" t="s">
        <v>49</v>
      </c>
      <c r="J126" s="23">
        <v>1635.6540709999999</v>
      </c>
      <c r="K126" s="23">
        <f t="shared" si="3"/>
        <v>498874.49165499996</v>
      </c>
    </row>
    <row r="127" spans="2:11" x14ac:dyDescent="0.25">
      <c r="G127" s="24" t="s">
        <v>79</v>
      </c>
      <c r="H127" s="23" t="s">
        <v>70</v>
      </c>
      <c r="I127" s="24" t="s">
        <v>50</v>
      </c>
      <c r="J127" s="23">
        <v>659.71786299999997</v>
      </c>
      <c r="K127" s="23">
        <f t="shared" si="3"/>
        <v>201213.94821499998</v>
      </c>
    </row>
    <row r="128" spans="2:11" x14ac:dyDescent="0.25">
      <c r="G128" s="24" t="s">
        <v>79</v>
      </c>
      <c r="H128" s="23" t="s">
        <v>70</v>
      </c>
      <c r="I128" s="24" t="s">
        <v>51</v>
      </c>
      <c r="J128" s="23">
        <v>714.18962799999997</v>
      </c>
      <c r="K128" s="23">
        <f t="shared" si="3"/>
        <v>217827.83653999999</v>
      </c>
    </row>
    <row r="129" spans="7:11" x14ac:dyDescent="0.25">
      <c r="G129" s="24" t="s">
        <v>80</v>
      </c>
      <c r="H129" s="23" t="s">
        <v>70</v>
      </c>
      <c r="I129" s="24" t="s">
        <v>52</v>
      </c>
      <c r="J129" s="23">
        <v>1.0847819999999999</v>
      </c>
      <c r="K129" s="23">
        <f t="shared" si="3"/>
        <v>330.85850999999997</v>
      </c>
    </row>
    <row r="130" spans="7:11" x14ac:dyDescent="0.25">
      <c r="G130" s="24" t="s">
        <v>80</v>
      </c>
      <c r="H130" s="23" t="s">
        <v>70</v>
      </c>
      <c r="I130" s="24" t="s">
        <v>48</v>
      </c>
      <c r="J130" s="23">
        <v>1.389608</v>
      </c>
      <c r="K130" s="23">
        <f t="shared" si="3"/>
        <v>423.83044000000001</v>
      </c>
    </row>
    <row r="131" spans="7:11" x14ac:dyDescent="0.25">
      <c r="G131" s="24" t="s">
        <v>80</v>
      </c>
      <c r="H131" s="23" t="s">
        <v>70</v>
      </c>
      <c r="I131" s="24" t="s">
        <v>50</v>
      </c>
      <c r="J131" s="23">
        <v>0.64360700000000004</v>
      </c>
      <c r="K131" s="23">
        <f t="shared" si="3"/>
        <v>196.30013500000001</v>
      </c>
    </row>
    <row r="132" spans="7:11" x14ac:dyDescent="0.25">
      <c r="G132" s="24" t="s">
        <v>81</v>
      </c>
      <c r="H132" s="23" t="s">
        <v>61</v>
      </c>
      <c r="I132" s="24" t="s">
        <v>52</v>
      </c>
      <c r="J132" s="23">
        <v>174.21458999999999</v>
      </c>
      <c r="K132" s="23">
        <f t="shared" si="3"/>
        <v>53135.449949999995</v>
      </c>
    </row>
    <row r="133" spans="7:11" x14ac:dyDescent="0.25">
      <c r="G133" s="24" t="s">
        <v>81</v>
      </c>
      <c r="H133" s="23" t="s">
        <v>61</v>
      </c>
      <c r="I133" s="24" t="s">
        <v>48</v>
      </c>
      <c r="J133" s="23">
        <v>775.73212799999999</v>
      </c>
      <c r="K133" s="23">
        <f t="shared" si="3"/>
        <v>236598.29903999998</v>
      </c>
    </row>
    <row r="134" spans="7:11" x14ac:dyDescent="0.25">
      <c r="G134" s="24" t="s">
        <v>81</v>
      </c>
      <c r="H134" s="23" t="s">
        <v>61</v>
      </c>
      <c r="I134" s="24" t="s">
        <v>49</v>
      </c>
      <c r="J134" s="23">
        <v>1754.9766239999999</v>
      </c>
      <c r="K134" s="23">
        <f t="shared" ref="K134:K197" si="4">J134*305</f>
        <v>535267.87031999999</v>
      </c>
    </row>
    <row r="135" spans="7:11" x14ac:dyDescent="0.25">
      <c r="G135" s="24" t="s">
        <v>81</v>
      </c>
      <c r="H135" s="23" t="s">
        <v>61</v>
      </c>
      <c r="I135" s="24" t="s">
        <v>50</v>
      </c>
      <c r="J135" s="23">
        <v>516.688804</v>
      </c>
      <c r="K135" s="23">
        <f t="shared" si="4"/>
        <v>157590.08522000001</v>
      </c>
    </row>
    <row r="136" spans="7:11" x14ac:dyDescent="0.25">
      <c r="G136" s="24" t="s">
        <v>81</v>
      </c>
      <c r="H136" s="23" t="s">
        <v>61</v>
      </c>
      <c r="I136" s="24" t="s">
        <v>51</v>
      </c>
      <c r="J136" s="23">
        <v>1063.0684329999999</v>
      </c>
      <c r="K136" s="23">
        <f t="shared" si="4"/>
        <v>324235.87206499994</v>
      </c>
    </row>
    <row r="137" spans="7:11" x14ac:dyDescent="0.25">
      <c r="G137" s="24" t="s">
        <v>81</v>
      </c>
      <c r="H137" s="23" t="s">
        <v>62</v>
      </c>
      <c r="I137" s="24" t="s">
        <v>52</v>
      </c>
      <c r="J137" s="23">
        <v>134.96428</v>
      </c>
      <c r="K137" s="23">
        <f t="shared" si="4"/>
        <v>41164.1054</v>
      </c>
    </row>
    <row r="138" spans="7:11" x14ac:dyDescent="0.25">
      <c r="G138" s="24" t="s">
        <v>81</v>
      </c>
      <c r="H138" s="23" t="s">
        <v>62</v>
      </c>
      <c r="I138" s="24" t="s">
        <v>48</v>
      </c>
      <c r="J138" s="23">
        <v>1098.9927150000001</v>
      </c>
      <c r="K138" s="23">
        <f t="shared" si="4"/>
        <v>335192.77807500004</v>
      </c>
    </row>
    <row r="139" spans="7:11" x14ac:dyDescent="0.25">
      <c r="G139" s="24" t="s">
        <v>81</v>
      </c>
      <c r="H139" s="23" t="s">
        <v>62</v>
      </c>
      <c r="I139" s="24" t="s">
        <v>49</v>
      </c>
      <c r="J139" s="23">
        <v>432.64550400000002</v>
      </c>
      <c r="K139" s="23">
        <f t="shared" si="4"/>
        <v>131956.87872000001</v>
      </c>
    </row>
    <row r="140" spans="7:11" x14ac:dyDescent="0.25">
      <c r="G140" s="24" t="s">
        <v>81</v>
      </c>
      <c r="H140" s="23" t="s">
        <v>62</v>
      </c>
      <c r="I140" s="24" t="s">
        <v>50</v>
      </c>
      <c r="J140" s="23">
        <v>211.53189599999999</v>
      </c>
      <c r="K140" s="23">
        <f t="shared" si="4"/>
        <v>64517.228279999996</v>
      </c>
    </row>
    <row r="141" spans="7:11" x14ac:dyDescent="0.25">
      <c r="G141" s="24" t="s">
        <v>81</v>
      </c>
      <c r="H141" s="23" t="s">
        <v>70</v>
      </c>
      <c r="I141" s="24" t="s">
        <v>52</v>
      </c>
      <c r="J141" s="23">
        <v>300.01425999999998</v>
      </c>
      <c r="K141" s="23">
        <f t="shared" si="4"/>
        <v>91504.349299999987</v>
      </c>
    </row>
    <row r="142" spans="7:11" x14ac:dyDescent="0.25">
      <c r="G142" s="24" t="s">
        <v>81</v>
      </c>
      <c r="H142" s="23" t="s">
        <v>70</v>
      </c>
      <c r="I142" s="24" t="s">
        <v>48</v>
      </c>
      <c r="J142" s="23">
        <v>1127.2878089999999</v>
      </c>
      <c r="K142" s="23">
        <f t="shared" si="4"/>
        <v>343822.78174499999</v>
      </c>
    </row>
    <row r="143" spans="7:11" x14ac:dyDescent="0.25">
      <c r="G143" s="24" t="s">
        <v>81</v>
      </c>
      <c r="H143" s="23" t="s">
        <v>70</v>
      </c>
      <c r="I143" s="24" t="s">
        <v>49</v>
      </c>
      <c r="J143" s="23">
        <v>997.54172900000003</v>
      </c>
      <c r="K143" s="23">
        <f t="shared" si="4"/>
        <v>304250.22734500002</v>
      </c>
    </row>
    <row r="144" spans="7:11" x14ac:dyDescent="0.25">
      <c r="G144" s="24" t="s">
        <v>81</v>
      </c>
      <c r="H144" s="23" t="s">
        <v>70</v>
      </c>
      <c r="I144" s="24" t="s">
        <v>50</v>
      </c>
      <c r="J144" s="23">
        <v>374.70758699999999</v>
      </c>
      <c r="K144" s="23">
        <f t="shared" si="4"/>
        <v>114285.814035</v>
      </c>
    </row>
    <row r="145" spans="7:11" x14ac:dyDescent="0.25">
      <c r="G145" s="24" t="s">
        <v>81</v>
      </c>
      <c r="H145" s="23" t="s">
        <v>70</v>
      </c>
      <c r="I145" s="24" t="s">
        <v>51</v>
      </c>
      <c r="J145" s="23">
        <v>72.742840000000001</v>
      </c>
      <c r="K145" s="23">
        <f t="shared" si="4"/>
        <v>22186.566200000001</v>
      </c>
    </row>
    <row r="146" spans="7:11" x14ac:dyDescent="0.25">
      <c r="G146" s="24" t="s">
        <v>82</v>
      </c>
      <c r="H146" s="23" t="s">
        <v>61</v>
      </c>
      <c r="I146" s="24" t="s">
        <v>52</v>
      </c>
      <c r="J146" s="23">
        <v>209.20088200000001</v>
      </c>
      <c r="K146" s="23">
        <f t="shared" si="4"/>
        <v>63806.269010000004</v>
      </c>
    </row>
    <row r="147" spans="7:11" x14ac:dyDescent="0.25">
      <c r="G147" s="24" t="s">
        <v>82</v>
      </c>
      <c r="H147" s="23" t="s">
        <v>61</v>
      </c>
      <c r="I147" s="24" t="s">
        <v>48</v>
      </c>
      <c r="J147" s="23">
        <v>1031.61789</v>
      </c>
      <c r="K147" s="23">
        <f t="shared" si="4"/>
        <v>314643.45645</v>
      </c>
    </row>
    <row r="148" spans="7:11" x14ac:dyDescent="0.25">
      <c r="G148" s="24" t="s">
        <v>82</v>
      </c>
      <c r="H148" s="23" t="s">
        <v>61</v>
      </c>
      <c r="I148" s="24" t="s">
        <v>49</v>
      </c>
      <c r="J148" s="23">
        <v>2146.3568019999998</v>
      </c>
      <c r="K148" s="23">
        <f t="shared" si="4"/>
        <v>654638.82460999989</v>
      </c>
    </row>
    <row r="149" spans="7:11" x14ac:dyDescent="0.25">
      <c r="G149" s="24" t="s">
        <v>82</v>
      </c>
      <c r="H149" s="23" t="s">
        <v>61</v>
      </c>
      <c r="I149" s="24" t="s">
        <v>50</v>
      </c>
      <c r="J149" s="23">
        <v>1058.137426</v>
      </c>
      <c r="K149" s="23">
        <f t="shared" si="4"/>
        <v>322731.91493000003</v>
      </c>
    </row>
    <row r="150" spans="7:11" x14ac:dyDescent="0.25">
      <c r="G150" s="24" t="s">
        <v>82</v>
      </c>
      <c r="H150" s="23" t="s">
        <v>61</v>
      </c>
      <c r="I150" s="24" t="s">
        <v>51</v>
      </c>
      <c r="J150" s="23">
        <v>215.93065000000001</v>
      </c>
      <c r="K150" s="23">
        <f t="shared" si="4"/>
        <v>65858.84825000001</v>
      </c>
    </row>
    <row r="151" spans="7:11" x14ac:dyDescent="0.25">
      <c r="G151" s="24" t="s">
        <v>82</v>
      </c>
      <c r="H151" s="23" t="s">
        <v>62</v>
      </c>
      <c r="I151" s="24" t="s">
        <v>52</v>
      </c>
      <c r="J151" s="23">
        <v>3185.0841099999998</v>
      </c>
      <c r="K151" s="23">
        <f t="shared" si="4"/>
        <v>971450.65354999993</v>
      </c>
    </row>
    <row r="152" spans="7:11" x14ac:dyDescent="0.25">
      <c r="G152" s="24" t="s">
        <v>82</v>
      </c>
      <c r="H152" s="23" t="s">
        <v>62</v>
      </c>
      <c r="I152" s="24" t="s">
        <v>48</v>
      </c>
      <c r="J152" s="23">
        <v>10110.293555</v>
      </c>
      <c r="K152" s="23">
        <f t="shared" si="4"/>
        <v>3083639.534275</v>
      </c>
    </row>
    <row r="153" spans="7:11" x14ac:dyDescent="0.25">
      <c r="G153" s="24" t="s">
        <v>82</v>
      </c>
      <c r="H153" s="23" t="s">
        <v>62</v>
      </c>
      <c r="I153" s="24" t="s">
        <v>49</v>
      </c>
      <c r="J153" s="23">
        <v>2722.4713470000002</v>
      </c>
      <c r="K153" s="23">
        <f t="shared" si="4"/>
        <v>830353.76083500008</v>
      </c>
    </row>
    <row r="154" spans="7:11" x14ac:dyDescent="0.25">
      <c r="G154" s="24" t="s">
        <v>82</v>
      </c>
      <c r="H154" s="23" t="s">
        <v>62</v>
      </c>
      <c r="I154" s="24" t="s">
        <v>50</v>
      </c>
      <c r="J154" s="23">
        <v>211.70772299999999</v>
      </c>
      <c r="K154" s="23">
        <f t="shared" si="4"/>
        <v>64570.855514999996</v>
      </c>
    </row>
    <row r="155" spans="7:11" x14ac:dyDescent="0.25">
      <c r="G155" s="24" t="s">
        <v>82</v>
      </c>
      <c r="H155" s="23" t="s">
        <v>62</v>
      </c>
      <c r="I155" s="24" t="s">
        <v>51</v>
      </c>
      <c r="J155" s="23">
        <v>142.42403899999999</v>
      </c>
      <c r="K155" s="23">
        <f t="shared" si="4"/>
        <v>43439.331894999996</v>
      </c>
    </row>
    <row r="156" spans="7:11" x14ac:dyDescent="0.25">
      <c r="G156" s="24" t="s">
        <v>82</v>
      </c>
      <c r="H156" s="23" t="s">
        <v>70</v>
      </c>
      <c r="I156" s="24" t="s">
        <v>52</v>
      </c>
      <c r="J156" s="23">
        <v>356.13373100000001</v>
      </c>
      <c r="K156" s="23">
        <f t="shared" si="4"/>
        <v>108620.78795500001</v>
      </c>
    </row>
    <row r="157" spans="7:11" x14ac:dyDescent="0.25">
      <c r="G157" s="24" t="s">
        <v>82</v>
      </c>
      <c r="H157" s="23" t="s">
        <v>70</v>
      </c>
      <c r="I157" s="24" t="s">
        <v>48</v>
      </c>
      <c r="J157" s="23">
        <v>2281.4644669999998</v>
      </c>
      <c r="K157" s="23">
        <f t="shared" si="4"/>
        <v>695846.66243499995</v>
      </c>
    </row>
    <row r="158" spans="7:11" x14ac:dyDescent="0.25">
      <c r="G158" s="24" t="s">
        <v>82</v>
      </c>
      <c r="H158" s="23" t="s">
        <v>70</v>
      </c>
      <c r="I158" s="24" t="s">
        <v>49</v>
      </c>
      <c r="J158" s="23">
        <v>4042.7113100000001</v>
      </c>
      <c r="K158" s="23">
        <f t="shared" si="4"/>
        <v>1233026.94955</v>
      </c>
    </row>
    <row r="159" spans="7:11" x14ac:dyDescent="0.25">
      <c r="G159" s="24" t="s">
        <v>82</v>
      </c>
      <c r="H159" s="23" t="s">
        <v>70</v>
      </c>
      <c r="I159" s="24" t="s">
        <v>50</v>
      </c>
      <c r="J159" s="23">
        <v>3103.8789019999999</v>
      </c>
      <c r="K159" s="23">
        <f t="shared" si="4"/>
        <v>946683.06510999997</v>
      </c>
    </row>
    <row r="160" spans="7:11" x14ac:dyDescent="0.25">
      <c r="G160" s="24" t="s">
        <v>82</v>
      </c>
      <c r="H160" s="23" t="s">
        <v>70</v>
      </c>
      <c r="I160" s="24" t="s">
        <v>51</v>
      </c>
      <c r="J160" s="23">
        <v>2292.4509419999999</v>
      </c>
      <c r="K160" s="23">
        <f t="shared" si="4"/>
        <v>699197.53730999993</v>
      </c>
    </row>
    <row r="161" spans="7:11" x14ac:dyDescent="0.25">
      <c r="G161" s="24" t="s">
        <v>83</v>
      </c>
      <c r="H161" s="23" t="s">
        <v>62</v>
      </c>
      <c r="I161" s="24" t="s">
        <v>52</v>
      </c>
      <c r="J161" s="23">
        <v>585.87049300000001</v>
      </c>
      <c r="K161" s="23">
        <f t="shared" si="4"/>
        <v>178690.50036500001</v>
      </c>
    </row>
    <row r="162" spans="7:11" x14ac:dyDescent="0.25">
      <c r="G162" s="24" t="s">
        <v>83</v>
      </c>
      <c r="H162" s="23" t="s">
        <v>62</v>
      </c>
      <c r="I162" s="24" t="s">
        <v>48</v>
      </c>
      <c r="J162" s="23">
        <v>166.45481100000001</v>
      </c>
      <c r="K162" s="23">
        <f t="shared" si="4"/>
        <v>50768.717355000001</v>
      </c>
    </row>
    <row r="163" spans="7:11" x14ac:dyDescent="0.25">
      <c r="G163" s="24" t="s">
        <v>83</v>
      </c>
      <c r="H163" s="23" t="s">
        <v>62</v>
      </c>
      <c r="I163" s="24" t="s">
        <v>49</v>
      </c>
      <c r="J163" s="23">
        <v>7.1908719999999997</v>
      </c>
      <c r="K163" s="23">
        <f t="shared" si="4"/>
        <v>2193.21596</v>
      </c>
    </row>
    <row r="164" spans="7:11" x14ac:dyDescent="0.25">
      <c r="G164" s="24" t="s">
        <v>83</v>
      </c>
      <c r="H164" s="23" t="s">
        <v>63</v>
      </c>
      <c r="I164" s="24" t="s">
        <v>52</v>
      </c>
      <c r="J164" s="23">
        <v>10.286557</v>
      </c>
      <c r="K164" s="23">
        <f t="shared" si="4"/>
        <v>3137.3998850000003</v>
      </c>
    </row>
    <row r="165" spans="7:11" x14ac:dyDescent="0.25">
      <c r="G165" s="24" t="s">
        <v>85</v>
      </c>
      <c r="H165" s="23" t="s">
        <v>61</v>
      </c>
      <c r="I165" s="24" t="s">
        <v>52</v>
      </c>
      <c r="J165" s="23">
        <v>59.668309000000001</v>
      </c>
      <c r="K165" s="23">
        <f t="shared" si="4"/>
        <v>18198.834245000002</v>
      </c>
    </row>
    <row r="166" spans="7:11" x14ac:dyDescent="0.25">
      <c r="G166" s="24" t="s">
        <v>85</v>
      </c>
      <c r="H166" s="23" t="s">
        <v>61</v>
      </c>
      <c r="I166" s="24" t="s">
        <v>48</v>
      </c>
      <c r="J166" s="23">
        <v>3.0602819999999999</v>
      </c>
      <c r="K166" s="23">
        <f t="shared" si="4"/>
        <v>933.38600999999994</v>
      </c>
    </row>
    <row r="167" spans="7:11" x14ac:dyDescent="0.25">
      <c r="G167" s="24" t="s">
        <v>85</v>
      </c>
      <c r="H167" s="23" t="s">
        <v>62</v>
      </c>
      <c r="I167" s="24" t="s">
        <v>52</v>
      </c>
      <c r="J167" s="23">
        <v>59.274576000000003</v>
      </c>
      <c r="K167" s="23">
        <f t="shared" si="4"/>
        <v>18078.74568</v>
      </c>
    </row>
    <row r="168" spans="7:11" x14ac:dyDescent="0.25">
      <c r="G168" s="24" t="s">
        <v>85</v>
      </c>
      <c r="H168" s="23" t="s">
        <v>62</v>
      </c>
      <c r="I168" s="24" t="s">
        <v>48</v>
      </c>
      <c r="J168" s="23">
        <v>1.9193560000000001</v>
      </c>
      <c r="K168" s="23">
        <f t="shared" si="4"/>
        <v>585.40358000000003</v>
      </c>
    </row>
    <row r="169" spans="7:11" x14ac:dyDescent="0.25">
      <c r="G169" s="24" t="s">
        <v>85</v>
      </c>
      <c r="H169" s="23" t="s">
        <v>63</v>
      </c>
      <c r="I169" s="24" t="s">
        <v>52</v>
      </c>
      <c r="J169" s="23">
        <v>29.760728</v>
      </c>
      <c r="K169" s="23">
        <f t="shared" si="4"/>
        <v>9077.0220399999998</v>
      </c>
    </row>
    <row r="170" spans="7:11" x14ac:dyDescent="0.25">
      <c r="G170" s="24" t="s">
        <v>86</v>
      </c>
      <c r="H170" s="23" t="s">
        <v>61</v>
      </c>
      <c r="I170" s="24" t="s">
        <v>52</v>
      </c>
      <c r="J170" s="23">
        <v>329.52167400000002</v>
      </c>
      <c r="K170" s="23">
        <f t="shared" si="4"/>
        <v>100504.11057</v>
      </c>
    </row>
    <row r="171" spans="7:11" x14ac:dyDescent="0.25">
      <c r="G171" s="24" t="s">
        <v>86</v>
      </c>
      <c r="H171" s="23" t="s">
        <v>61</v>
      </c>
      <c r="I171" s="24" t="s">
        <v>48</v>
      </c>
      <c r="J171" s="23">
        <v>97.999088999999998</v>
      </c>
      <c r="K171" s="23">
        <f t="shared" si="4"/>
        <v>29889.722145</v>
      </c>
    </row>
    <row r="172" spans="7:11" x14ac:dyDescent="0.25">
      <c r="G172" s="24" t="s">
        <v>86</v>
      </c>
      <c r="H172" s="23" t="s">
        <v>62</v>
      </c>
      <c r="I172" s="24" t="s">
        <v>52</v>
      </c>
      <c r="J172" s="23">
        <v>1060.188778</v>
      </c>
      <c r="K172" s="23">
        <f t="shared" si="4"/>
        <v>323357.57728999999</v>
      </c>
    </row>
    <row r="173" spans="7:11" x14ac:dyDescent="0.25">
      <c r="G173" s="24" t="s">
        <v>86</v>
      </c>
      <c r="H173" s="23" t="s">
        <v>62</v>
      </c>
      <c r="I173" s="24" t="s">
        <v>48</v>
      </c>
      <c r="J173" s="23">
        <v>376.550253</v>
      </c>
      <c r="K173" s="23">
        <f t="shared" si="4"/>
        <v>114847.827165</v>
      </c>
    </row>
    <row r="174" spans="7:11" x14ac:dyDescent="0.25">
      <c r="G174" s="24" t="s">
        <v>86</v>
      </c>
      <c r="H174" s="23" t="s">
        <v>62</v>
      </c>
      <c r="I174" s="24" t="s">
        <v>49</v>
      </c>
      <c r="J174" s="23">
        <v>5.5771410000000001</v>
      </c>
      <c r="K174" s="23">
        <f t="shared" si="4"/>
        <v>1701.0280050000001</v>
      </c>
    </row>
    <row r="175" spans="7:11" x14ac:dyDescent="0.25">
      <c r="G175" s="24" t="s">
        <v>86</v>
      </c>
      <c r="H175" s="23" t="s">
        <v>63</v>
      </c>
      <c r="I175" s="24" t="s">
        <v>52</v>
      </c>
      <c r="J175" s="23">
        <v>307.25230699999997</v>
      </c>
      <c r="K175" s="23">
        <f t="shared" si="4"/>
        <v>93711.953634999998</v>
      </c>
    </row>
    <row r="176" spans="7:11" x14ac:dyDescent="0.25">
      <c r="G176" s="24" t="s">
        <v>86</v>
      </c>
      <c r="H176" s="23" t="s">
        <v>68</v>
      </c>
      <c r="I176" s="24" t="s">
        <v>52</v>
      </c>
      <c r="J176" s="23">
        <v>389.90025200000002</v>
      </c>
      <c r="K176" s="23">
        <f t="shared" si="4"/>
        <v>118919.57686</v>
      </c>
    </row>
    <row r="177" spans="7:11" x14ac:dyDescent="0.25">
      <c r="G177" s="24" t="s">
        <v>87</v>
      </c>
      <c r="H177" s="23" t="s">
        <v>61</v>
      </c>
      <c r="I177" s="24" t="s">
        <v>52</v>
      </c>
      <c r="J177" s="23">
        <v>568.62660300000005</v>
      </c>
      <c r="K177" s="23">
        <f t="shared" si="4"/>
        <v>173431.11391500002</v>
      </c>
    </row>
    <row r="178" spans="7:11" x14ac:dyDescent="0.25">
      <c r="G178" s="24" t="s">
        <v>87</v>
      </c>
      <c r="H178" s="23" t="s">
        <v>61</v>
      </c>
      <c r="I178" s="24" t="s">
        <v>48</v>
      </c>
      <c r="J178" s="23">
        <v>407.35472099999998</v>
      </c>
      <c r="K178" s="23">
        <f t="shared" si="4"/>
        <v>124243.18990499999</v>
      </c>
    </row>
    <row r="179" spans="7:11" x14ac:dyDescent="0.25">
      <c r="G179" s="24" t="s">
        <v>87</v>
      </c>
      <c r="H179" s="23" t="s">
        <v>63</v>
      </c>
      <c r="I179" s="24" t="s">
        <v>52</v>
      </c>
      <c r="J179" s="23">
        <v>11.100754</v>
      </c>
      <c r="K179" s="23">
        <f t="shared" si="4"/>
        <v>3385.7299699999999</v>
      </c>
    </row>
    <row r="180" spans="7:11" x14ac:dyDescent="0.25">
      <c r="G180" s="24" t="s">
        <v>87</v>
      </c>
      <c r="H180" s="23" t="s">
        <v>63</v>
      </c>
      <c r="I180" s="24" t="s">
        <v>48</v>
      </c>
      <c r="J180" s="23">
        <v>1.6754359999999999</v>
      </c>
      <c r="K180" s="23">
        <f t="shared" si="4"/>
        <v>511.00797999999998</v>
      </c>
    </row>
    <row r="181" spans="7:11" x14ac:dyDescent="0.25">
      <c r="G181" s="24" t="s">
        <v>88</v>
      </c>
      <c r="H181" s="23" t="s">
        <v>61</v>
      </c>
      <c r="I181" s="24" t="s">
        <v>52</v>
      </c>
      <c r="J181" s="23">
        <v>54.758642000000002</v>
      </c>
      <c r="K181" s="23">
        <f t="shared" si="4"/>
        <v>16701.38581</v>
      </c>
    </row>
    <row r="182" spans="7:11" x14ac:dyDescent="0.25">
      <c r="G182" s="24" t="s">
        <v>88</v>
      </c>
      <c r="H182" s="23" t="s">
        <v>61</v>
      </c>
      <c r="I182" s="24" t="s">
        <v>48</v>
      </c>
      <c r="J182" s="23">
        <v>3.3514010000000001</v>
      </c>
      <c r="K182" s="23">
        <f t="shared" si="4"/>
        <v>1022.177305</v>
      </c>
    </row>
    <row r="183" spans="7:11" x14ac:dyDescent="0.25">
      <c r="G183" s="24" t="s">
        <v>88</v>
      </c>
      <c r="H183" s="23" t="s">
        <v>62</v>
      </c>
      <c r="I183" s="24" t="s">
        <v>52</v>
      </c>
      <c r="J183" s="23">
        <v>1691.6115569999999</v>
      </c>
      <c r="K183" s="23">
        <f t="shared" si="4"/>
        <v>515941.52488499996</v>
      </c>
    </row>
    <row r="184" spans="7:11" x14ac:dyDescent="0.25">
      <c r="G184" s="24" t="s">
        <v>88</v>
      </c>
      <c r="H184" s="23" t="s">
        <v>62</v>
      </c>
      <c r="I184" s="24" t="s">
        <v>48</v>
      </c>
      <c r="J184" s="23">
        <v>785.94376</v>
      </c>
      <c r="K184" s="23">
        <f t="shared" si="4"/>
        <v>239712.8468</v>
      </c>
    </row>
    <row r="185" spans="7:11" x14ac:dyDescent="0.25">
      <c r="G185" s="24" t="s">
        <v>88</v>
      </c>
      <c r="H185" s="23" t="s">
        <v>62</v>
      </c>
      <c r="I185" s="24" t="s">
        <v>49</v>
      </c>
      <c r="J185" s="23">
        <v>270.197495</v>
      </c>
      <c r="K185" s="23">
        <f t="shared" si="4"/>
        <v>82410.235975000003</v>
      </c>
    </row>
    <row r="186" spans="7:11" x14ac:dyDescent="0.25">
      <c r="G186" s="24" t="s">
        <v>88</v>
      </c>
      <c r="H186" s="23" t="s">
        <v>63</v>
      </c>
      <c r="I186" s="24" t="s">
        <v>52</v>
      </c>
      <c r="J186" s="23">
        <v>170.966038</v>
      </c>
      <c r="K186" s="23">
        <f t="shared" si="4"/>
        <v>52144.641589999999</v>
      </c>
    </row>
    <row r="187" spans="7:11" x14ac:dyDescent="0.25">
      <c r="G187" s="24" t="s">
        <v>88</v>
      </c>
      <c r="H187" s="23" t="s">
        <v>63</v>
      </c>
      <c r="I187" s="24" t="s">
        <v>48</v>
      </c>
      <c r="J187" s="23">
        <v>0.90840799999999999</v>
      </c>
      <c r="K187" s="23">
        <f t="shared" si="4"/>
        <v>277.06443999999999</v>
      </c>
    </row>
    <row r="188" spans="7:11" x14ac:dyDescent="0.25">
      <c r="G188" s="24" t="s">
        <v>88</v>
      </c>
      <c r="H188" s="23" t="s">
        <v>66</v>
      </c>
      <c r="I188" s="24" t="s">
        <v>52</v>
      </c>
      <c r="J188" s="23">
        <v>4.6290999999999999E-2</v>
      </c>
      <c r="K188" s="23">
        <f t="shared" si="4"/>
        <v>14.118755</v>
      </c>
    </row>
    <row r="189" spans="7:11" x14ac:dyDescent="0.25">
      <c r="G189" s="24" t="s">
        <v>89</v>
      </c>
      <c r="H189" s="23" t="s">
        <v>61</v>
      </c>
      <c r="I189" s="24" t="s">
        <v>52</v>
      </c>
      <c r="J189" s="23">
        <v>321.17088799999999</v>
      </c>
      <c r="K189" s="23">
        <f t="shared" si="4"/>
        <v>97957.120840000003</v>
      </c>
    </row>
    <row r="190" spans="7:11" x14ac:dyDescent="0.25">
      <c r="G190" s="24" t="s">
        <v>89</v>
      </c>
      <c r="H190" s="23" t="s">
        <v>61</v>
      </c>
      <c r="I190" s="24" t="s">
        <v>48</v>
      </c>
      <c r="J190" s="23">
        <v>99.056361999999993</v>
      </c>
      <c r="K190" s="23">
        <f t="shared" si="4"/>
        <v>30212.190409999999</v>
      </c>
    </row>
    <row r="191" spans="7:11" x14ac:dyDescent="0.25">
      <c r="G191" s="24" t="s">
        <v>89</v>
      </c>
      <c r="H191" s="23" t="s">
        <v>62</v>
      </c>
      <c r="I191" s="24" t="s">
        <v>52</v>
      </c>
      <c r="J191" s="23">
        <v>1469.4043369999999</v>
      </c>
      <c r="K191" s="23">
        <f t="shared" si="4"/>
        <v>448168.32278499997</v>
      </c>
    </row>
    <row r="192" spans="7:11" x14ac:dyDescent="0.25">
      <c r="G192" s="24" t="s">
        <v>89</v>
      </c>
      <c r="H192" s="23" t="s">
        <v>62</v>
      </c>
      <c r="I192" s="24" t="s">
        <v>48</v>
      </c>
      <c r="J192" s="23">
        <v>390.80603300000001</v>
      </c>
      <c r="K192" s="23">
        <f t="shared" si="4"/>
        <v>119195.84006500001</v>
      </c>
    </row>
    <row r="193" spans="7:11" x14ac:dyDescent="0.25">
      <c r="G193" s="24" t="s">
        <v>89</v>
      </c>
      <c r="H193" s="23" t="s">
        <v>62</v>
      </c>
      <c r="I193" s="24" t="s">
        <v>49</v>
      </c>
      <c r="J193" s="23">
        <v>5.700431</v>
      </c>
      <c r="K193" s="23">
        <f t="shared" si="4"/>
        <v>1738.631455</v>
      </c>
    </row>
    <row r="194" spans="7:11" x14ac:dyDescent="0.25">
      <c r="G194" s="24" t="s">
        <v>89</v>
      </c>
      <c r="H194" s="23" t="s">
        <v>63</v>
      </c>
      <c r="I194" s="24" t="s">
        <v>52</v>
      </c>
      <c r="J194" s="23">
        <v>1251.073261</v>
      </c>
      <c r="K194" s="23">
        <f t="shared" si="4"/>
        <v>381577.34460499999</v>
      </c>
    </row>
    <row r="195" spans="7:11" x14ac:dyDescent="0.25">
      <c r="G195" s="24" t="s">
        <v>89</v>
      </c>
      <c r="H195" s="23" t="s">
        <v>63</v>
      </c>
      <c r="I195" s="24" t="s">
        <v>48</v>
      </c>
      <c r="J195" s="23">
        <v>573.16614500000003</v>
      </c>
      <c r="K195" s="23">
        <f t="shared" si="4"/>
        <v>174815.674225</v>
      </c>
    </row>
    <row r="196" spans="7:11" x14ac:dyDescent="0.25">
      <c r="G196" s="24" t="s">
        <v>89</v>
      </c>
      <c r="H196" s="23" t="s">
        <v>68</v>
      </c>
      <c r="I196" s="24" t="s">
        <v>52</v>
      </c>
      <c r="J196" s="23">
        <v>286.18284899999998</v>
      </c>
      <c r="K196" s="23">
        <f t="shared" si="4"/>
        <v>87285.768944999989</v>
      </c>
    </row>
    <row r="197" spans="7:11" x14ac:dyDescent="0.25">
      <c r="G197" s="24" t="s">
        <v>89</v>
      </c>
      <c r="H197" s="23" t="s">
        <v>68</v>
      </c>
      <c r="I197" s="24" t="s">
        <v>48</v>
      </c>
      <c r="J197" s="23">
        <v>20.939851999999998</v>
      </c>
      <c r="K197" s="23">
        <f t="shared" si="4"/>
        <v>6386.6548599999996</v>
      </c>
    </row>
    <row r="198" spans="7:11" x14ac:dyDescent="0.25">
      <c r="G198" s="24" t="s">
        <v>90</v>
      </c>
      <c r="H198" s="23" t="s">
        <v>61</v>
      </c>
      <c r="I198" s="24" t="s">
        <v>52</v>
      </c>
      <c r="J198" s="23">
        <v>26.896146999999999</v>
      </c>
      <c r="K198" s="23">
        <f t="shared" ref="K198:K261" si="5">J198*305</f>
        <v>8203.3248349999994</v>
      </c>
    </row>
    <row r="199" spans="7:11" x14ac:dyDescent="0.25">
      <c r="G199" s="24" t="s">
        <v>90</v>
      </c>
      <c r="H199" s="23" t="s">
        <v>61</v>
      </c>
      <c r="I199" s="24" t="s">
        <v>48</v>
      </c>
      <c r="J199" s="23">
        <v>12.012506999999999</v>
      </c>
      <c r="K199" s="23">
        <f t="shared" si="5"/>
        <v>3663.8146349999997</v>
      </c>
    </row>
    <row r="200" spans="7:11" x14ac:dyDescent="0.25">
      <c r="G200" s="24" t="s">
        <v>90</v>
      </c>
      <c r="H200" s="23" t="s">
        <v>62</v>
      </c>
      <c r="I200" s="24" t="s">
        <v>52</v>
      </c>
      <c r="J200" s="23">
        <v>2219.0301410000002</v>
      </c>
      <c r="K200" s="23">
        <f t="shared" si="5"/>
        <v>676804.19300500001</v>
      </c>
    </row>
    <row r="201" spans="7:11" x14ac:dyDescent="0.25">
      <c r="G201" s="24" t="s">
        <v>90</v>
      </c>
      <c r="H201" s="23" t="s">
        <v>62</v>
      </c>
      <c r="I201" s="24" t="s">
        <v>48</v>
      </c>
      <c r="J201" s="23">
        <v>583.17094199999997</v>
      </c>
      <c r="K201" s="23">
        <f t="shared" si="5"/>
        <v>177867.13730999999</v>
      </c>
    </row>
    <row r="202" spans="7:11" x14ac:dyDescent="0.25">
      <c r="G202" s="24" t="s">
        <v>90</v>
      </c>
      <c r="H202" s="23" t="s">
        <v>62</v>
      </c>
      <c r="I202" s="24" t="s">
        <v>49</v>
      </c>
      <c r="J202" s="23">
        <v>190.41858400000001</v>
      </c>
      <c r="K202" s="23">
        <f t="shared" si="5"/>
        <v>58077.668120000002</v>
      </c>
    </row>
    <row r="203" spans="7:11" x14ac:dyDescent="0.25">
      <c r="G203" s="24" t="s">
        <v>90</v>
      </c>
      <c r="H203" s="23" t="s">
        <v>62</v>
      </c>
      <c r="I203" s="24" t="s">
        <v>50</v>
      </c>
      <c r="J203" s="23">
        <v>109.441655</v>
      </c>
      <c r="K203" s="23">
        <f t="shared" si="5"/>
        <v>33379.704774999998</v>
      </c>
    </row>
    <row r="204" spans="7:11" x14ac:dyDescent="0.25">
      <c r="G204" s="24" t="s">
        <v>90</v>
      </c>
      <c r="H204" s="23" t="s">
        <v>62</v>
      </c>
      <c r="I204" s="24" t="s">
        <v>51</v>
      </c>
      <c r="J204" s="23">
        <v>192.59763599999999</v>
      </c>
      <c r="K204" s="23">
        <f t="shared" si="5"/>
        <v>58742.278979999995</v>
      </c>
    </row>
    <row r="205" spans="7:11" x14ac:dyDescent="0.25">
      <c r="G205" s="24" t="s">
        <v>97</v>
      </c>
      <c r="H205" s="23" t="s">
        <v>61</v>
      </c>
      <c r="I205" s="24" t="s">
        <v>52</v>
      </c>
      <c r="J205" s="23">
        <v>36.342365999999998</v>
      </c>
      <c r="K205" s="23">
        <f t="shared" si="5"/>
        <v>11084.421629999999</v>
      </c>
    </row>
    <row r="206" spans="7:11" x14ac:dyDescent="0.25">
      <c r="G206" s="24" t="s">
        <v>97</v>
      </c>
      <c r="H206" s="23" t="s">
        <v>61</v>
      </c>
      <c r="I206" s="24" t="s">
        <v>48</v>
      </c>
      <c r="J206" s="23">
        <v>16.673411000000002</v>
      </c>
      <c r="K206" s="23">
        <f t="shared" si="5"/>
        <v>5085.3903550000005</v>
      </c>
    </row>
    <row r="207" spans="7:11" x14ac:dyDescent="0.25">
      <c r="G207" s="24" t="s">
        <v>97</v>
      </c>
      <c r="H207" s="23" t="s">
        <v>62</v>
      </c>
      <c r="I207" s="24" t="s">
        <v>52</v>
      </c>
      <c r="J207" s="23">
        <v>119.401707</v>
      </c>
      <c r="K207" s="23">
        <f t="shared" si="5"/>
        <v>36417.520635000001</v>
      </c>
    </row>
    <row r="208" spans="7:11" x14ac:dyDescent="0.25">
      <c r="G208" s="24" t="s">
        <v>97</v>
      </c>
      <c r="H208" s="23" t="s">
        <v>62</v>
      </c>
      <c r="I208" s="24" t="s">
        <v>50</v>
      </c>
      <c r="J208" s="23">
        <v>1.353003</v>
      </c>
      <c r="K208" s="23">
        <f t="shared" si="5"/>
        <v>412.66591499999998</v>
      </c>
    </row>
    <row r="209" spans="7:11" x14ac:dyDescent="0.25">
      <c r="G209" s="24" t="s">
        <v>97</v>
      </c>
      <c r="H209" s="23" t="s">
        <v>71</v>
      </c>
      <c r="I209" s="24" t="s">
        <v>52</v>
      </c>
      <c r="J209" s="23">
        <v>9.8138880000000004</v>
      </c>
      <c r="K209" s="23">
        <f t="shared" si="5"/>
        <v>2993.2358400000003</v>
      </c>
    </row>
    <row r="210" spans="7:11" x14ac:dyDescent="0.25">
      <c r="G210" s="24" t="s">
        <v>98</v>
      </c>
      <c r="H210" s="23" t="s">
        <v>62</v>
      </c>
      <c r="I210" s="24" t="s">
        <v>52</v>
      </c>
      <c r="J210" s="23">
        <v>26.989426999999999</v>
      </c>
      <c r="K210" s="23">
        <f t="shared" si="5"/>
        <v>8231.7752349999992</v>
      </c>
    </row>
    <row r="211" spans="7:11" x14ac:dyDescent="0.25">
      <c r="G211" s="24" t="s">
        <v>98</v>
      </c>
      <c r="H211" s="23" t="s">
        <v>62</v>
      </c>
      <c r="I211" s="24" t="s">
        <v>48</v>
      </c>
      <c r="J211" s="23">
        <v>64.352997999999999</v>
      </c>
      <c r="K211" s="23">
        <f t="shared" si="5"/>
        <v>19627.664389999998</v>
      </c>
    </row>
    <row r="212" spans="7:11" x14ac:dyDescent="0.25">
      <c r="G212" s="24" t="s">
        <v>98</v>
      </c>
      <c r="H212" s="23" t="s">
        <v>62</v>
      </c>
      <c r="I212" s="24" t="s">
        <v>49</v>
      </c>
      <c r="J212" s="23">
        <v>25.893951999999999</v>
      </c>
      <c r="K212" s="23">
        <f t="shared" si="5"/>
        <v>7897.6553599999997</v>
      </c>
    </row>
    <row r="213" spans="7:11" x14ac:dyDescent="0.25">
      <c r="G213" s="24" t="s">
        <v>99</v>
      </c>
      <c r="H213" s="23" t="s">
        <v>61</v>
      </c>
      <c r="I213" s="24" t="s">
        <v>48</v>
      </c>
      <c r="J213" s="23">
        <v>25.826177000000001</v>
      </c>
      <c r="K213" s="23">
        <f t="shared" si="5"/>
        <v>7876.9839850000008</v>
      </c>
    </row>
    <row r="214" spans="7:11" x14ac:dyDescent="0.25">
      <c r="G214" s="24" t="s">
        <v>99</v>
      </c>
      <c r="H214" s="23" t="s">
        <v>62</v>
      </c>
      <c r="I214" s="24" t="s">
        <v>52</v>
      </c>
      <c r="J214" s="23">
        <v>143.20864</v>
      </c>
      <c r="K214" s="23">
        <f t="shared" si="5"/>
        <v>43678.635200000004</v>
      </c>
    </row>
    <row r="215" spans="7:11" x14ac:dyDescent="0.25">
      <c r="G215" s="24" t="s">
        <v>99</v>
      </c>
      <c r="H215" s="23" t="s">
        <v>62</v>
      </c>
      <c r="I215" s="24" t="s">
        <v>48</v>
      </c>
      <c r="J215" s="23">
        <v>191.63767200000001</v>
      </c>
      <c r="K215" s="23">
        <f t="shared" si="5"/>
        <v>58449.489960000006</v>
      </c>
    </row>
    <row r="216" spans="7:11" x14ac:dyDescent="0.25">
      <c r="G216" s="24" t="s">
        <v>99</v>
      </c>
      <c r="H216" s="23" t="s">
        <v>62</v>
      </c>
      <c r="I216" s="24" t="s">
        <v>49</v>
      </c>
      <c r="J216" s="23">
        <v>8.0786719999999992</v>
      </c>
      <c r="K216" s="23">
        <f t="shared" si="5"/>
        <v>2463.9949599999995</v>
      </c>
    </row>
    <row r="217" spans="7:11" x14ac:dyDescent="0.25">
      <c r="G217" s="24" t="s">
        <v>99</v>
      </c>
      <c r="H217" s="23" t="s">
        <v>70</v>
      </c>
      <c r="I217" s="24" t="s">
        <v>52</v>
      </c>
      <c r="J217" s="23">
        <v>5.6537300000000004</v>
      </c>
      <c r="K217" s="23">
        <f t="shared" si="5"/>
        <v>1724.3876500000001</v>
      </c>
    </row>
    <row r="218" spans="7:11" x14ac:dyDescent="0.25">
      <c r="G218" s="24" t="s">
        <v>99</v>
      </c>
      <c r="H218" s="23" t="s">
        <v>71</v>
      </c>
      <c r="I218" s="24" t="s">
        <v>52</v>
      </c>
      <c r="J218" s="23">
        <v>17.979875</v>
      </c>
      <c r="K218" s="23">
        <f t="shared" si="5"/>
        <v>5483.8618749999996</v>
      </c>
    </row>
    <row r="219" spans="7:11" x14ac:dyDescent="0.25">
      <c r="G219" s="24" t="s">
        <v>99</v>
      </c>
      <c r="H219" s="23" t="s">
        <v>71</v>
      </c>
      <c r="I219" s="24" t="s">
        <v>48</v>
      </c>
      <c r="J219" s="23">
        <v>5.6224850000000002</v>
      </c>
      <c r="K219" s="23">
        <f t="shared" si="5"/>
        <v>1714.857925</v>
      </c>
    </row>
    <row r="220" spans="7:11" x14ac:dyDescent="0.25">
      <c r="G220" s="24" t="s">
        <v>99</v>
      </c>
      <c r="H220" s="23" t="s">
        <v>71</v>
      </c>
      <c r="I220" s="24" t="s">
        <v>50</v>
      </c>
      <c r="J220" s="23">
        <v>2.4229409999999998</v>
      </c>
      <c r="K220" s="23">
        <f t="shared" si="5"/>
        <v>738.99700499999994</v>
      </c>
    </row>
    <row r="221" spans="7:11" x14ac:dyDescent="0.25">
      <c r="G221" s="24" t="s">
        <v>100</v>
      </c>
      <c r="H221" s="23" t="s">
        <v>61</v>
      </c>
      <c r="I221" s="24" t="s">
        <v>52</v>
      </c>
      <c r="J221" s="23">
        <v>84.398647999999994</v>
      </c>
      <c r="K221" s="23">
        <f t="shared" si="5"/>
        <v>25741.587639999998</v>
      </c>
    </row>
    <row r="222" spans="7:11" x14ac:dyDescent="0.25">
      <c r="G222" s="24" t="s">
        <v>100</v>
      </c>
      <c r="H222" s="23" t="s">
        <v>62</v>
      </c>
      <c r="I222" s="24" t="s">
        <v>52</v>
      </c>
      <c r="J222" s="23">
        <v>168.54558900000001</v>
      </c>
      <c r="K222" s="23">
        <f t="shared" si="5"/>
        <v>51406.404645000002</v>
      </c>
    </row>
    <row r="223" spans="7:11" x14ac:dyDescent="0.25">
      <c r="G223" s="24" t="s">
        <v>100</v>
      </c>
      <c r="H223" s="23" t="s">
        <v>62</v>
      </c>
      <c r="I223" s="24" t="s">
        <v>48</v>
      </c>
      <c r="J223" s="23">
        <v>118.509518</v>
      </c>
      <c r="K223" s="23">
        <f t="shared" si="5"/>
        <v>36145.402990000002</v>
      </c>
    </row>
    <row r="224" spans="7:11" x14ac:dyDescent="0.25">
      <c r="G224" s="24" t="s">
        <v>100</v>
      </c>
      <c r="H224" s="23" t="s">
        <v>62</v>
      </c>
      <c r="I224" s="24" t="s">
        <v>50</v>
      </c>
      <c r="J224" s="23">
        <v>0.45426299999999997</v>
      </c>
      <c r="K224" s="23">
        <f t="shared" si="5"/>
        <v>138.55021499999998</v>
      </c>
    </row>
    <row r="225" spans="7:11" x14ac:dyDescent="0.25">
      <c r="G225" s="24" t="s">
        <v>100</v>
      </c>
      <c r="H225" s="23" t="s">
        <v>70</v>
      </c>
      <c r="I225" s="24" t="s">
        <v>52</v>
      </c>
      <c r="J225" s="23">
        <v>3.328929</v>
      </c>
      <c r="K225" s="23">
        <f t="shared" si="5"/>
        <v>1015.323345</v>
      </c>
    </row>
    <row r="226" spans="7:11" x14ac:dyDescent="0.25">
      <c r="G226" s="24" t="s">
        <v>100</v>
      </c>
      <c r="H226" s="23" t="s">
        <v>71</v>
      </c>
      <c r="I226" s="24" t="s">
        <v>52</v>
      </c>
      <c r="J226" s="23">
        <v>76.024593999999993</v>
      </c>
      <c r="K226" s="23">
        <f t="shared" si="5"/>
        <v>23187.50117</v>
      </c>
    </row>
    <row r="227" spans="7:11" x14ac:dyDescent="0.25">
      <c r="G227" s="24" t="s">
        <v>100</v>
      </c>
      <c r="H227" s="23" t="s">
        <v>71</v>
      </c>
      <c r="I227" s="24" t="s">
        <v>48</v>
      </c>
      <c r="J227" s="23">
        <v>120.311001</v>
      </c>
      <c r="K227" s="23">
        <f t="shared" si="5"/>
        <v>36694.855305000005</v>
      </c>
    </row>
    <row r="228" spans="7:11" x14ac:dyDescent="0.25">
      <c r="G228" s="24" t="s">
        <v>101</v>
      </c>
      <c r="H228" s="23" t="s">
        <v>61</v>
      </c>
      <c r="I228" s="24" t="s">
        <v>52</v>
      </c>
      <c r="J228" s="23">
        <v>16.047084000000002</v>
      </c>
      <c r="K228" s="23">
        <f t="shared" si="5"/>
        <v>4894.3606200000004</v>
      </c>
    </row>
    <row r="229" spans="7:11" x14ac:dyDescent="0.25">
      <c r="G229" s="24" t="s">
        <v>101</v>
      </c>
      <c r="H229" s="23" t="s">
        <v>61</v>
      </c>
      <c r="I229" s="24" t="s">
        <v>48</v>
      </c>
      <c r="J229" s="23">
        <v>17.728276000000001</v>
      </c>
      <c r="K229" s="23">
        <f t="shared" si="5"/>
        <v>5407.1241800000007</v>
      </c>
    </row>
    <row r="230" spans="7:11" x14ac:dyDescent="0.25">
      <c r="G230" s="24" t="s">
        <v>101</v>
      </c>
      <c r="H230" s="23" t="s">
        <v>62</v>
      </c>
      <c r="I230" s="24" t="s">
        <v>52</v>
      </c>
      <c r="J230" s="23">
        <v>307.65427299999999</v>
      </c>
      <c r="K230" s="23">
        <f t="shared" si="5"/>
        <v>93834.553264999995</v>
      </c>
    </row>
    <row r="231" spans="7:11" x14ac:dyDescent="0.25">
      <c r="G231" s="24" t="s">
        <v>101</v>
      </c>
      <c r="H231" s="23" t="s">
        <v>62</v>
      </c>
      <c r="I231" s="24" t="s">
        <v>48</v>
      </c>
      <c r="J231" s="23">
        <v>349.50984799999998</v>
      </c>
      <c r="K231" s="23">
        <f t="shared" si="5"/>
        <v>106600.50364</v>
      </c>
    </row>
    <row r="232" spans="7:11" x14ac:dyDescent="0.25">
      <c r="G232" s="24" t="s">
        <v>101</v>
      </c>
      <c r="H232" s="23" t="s">
        <v>71</v>
      </c>
      <c r="I232" s="24" t="s">
        <v>52</v>
      </c>
      <c r="J232" s="23">
        <v>162.736998</v>
      </c>
      <c r="K232" s="23">
        <f t="shared" si="5"/>
        <v>49634.784390000001</v>
      </c>
    </row>
    <row r="233" spans="7:11" x14ac:dyDescent="0.25">
      <c r="G233" s="24" t="s">
        <v>101</v>
      </c>
      <c r="H233" s="23" t="s">
        <v>71</v>
      </c>
      <c r="I233" s="24" t="s">
        <v>48</v>
      </c>
      <c r="J233" s="23">
        <v>31.512263999999998</v>
      </c>
      <c r="K233" s="23">
        <f t="shared" si="5"/>
        <v>9611.2405199999994</v>
      </c>
    </row>
    <row r="234" spans="7:11" x14ac:dyDescent="0.25">
      <c r="G234" s="24" t="s">
        <v>101</v>
      </c>
      <c r="H234" s="23" t="s">
        <v>71</v>
      </c>
      <c r="I234" s="24" t="s">
        <v>49</v>
      </c>
      <c r="J234" s="23">
        <v>13.237291000000001</v>
      </c>
      <c r="K234" s="23">
        <f t="shared" si="5"/>
        <v>4037.3737550000001</v>
      </c>
    </row>
    <row r="235" spans="7:11" x14ac:dyDescent="0.25">
      <c r="G235" s="24" t="s">
        <v>101</v>
      </c>
      <c r="H235" s="24" t="s">
        <v>71</v>
      </c>
      <c r="I235" s="23" t="s">
        <v>50</v>
      </c>
      <c r="J235" s="23">
        <v>5.8266850000000003</v>
      </c>
      <c r="K235" s="23">
        <f t="shared" si="5"/>
        <v>1777.1389250000002</v>
      </c>
    </row>
    <row r="236" spans="7:11" x14ac:dyDescent="0.25">
      <c r="G236" s="24" t="s">
        <v>102</v>
      </c>
      <c r="H236" s="24" t="s">
        <v>61</v>
      </c>
      <c r="I236" s="24" t="s">
        <v>52</v>
      </c>
      <c r="J236" s="23">
        <v>25.665233000000001</v>
      </c>
      <c r="K236" s="23">
        <f t="shared" si="5"/>
        <v>7827.8960649999999</v>
      </c>
    </row>
    <row r="237" spans="7:11" x14ac:dyDescent="0.25">
      <c r="G237" s="24" t="s">
        <v>102</v>
      </c>
      <c r="H237" s="24" t="s">
        <v>61</v>
      </c>
      <c r="I237" s="24" t="s">
        <v>48</v>
      </c>
      <c r="J237" s="23">
        <v>10.787095000000001</v>
      </c>
      <c r="K237" s="23">
        <f t="shared" si="5"/>
        <v>3290.063975</v>
      </c>
    </row>
    <row r="238" spans="7:11" x14ac:dyDescent="0.25">
      <c r="G238" s="24" t="s">
        <v>102</v>
      </c>
      <c r="H238" s="24" t="s">
        <v>62</v>
      </c>
      <c r="I238" s="24" t="s">
        <v>52</v>
      </c>
      <c r="J238" s="23">
        <v>127.29427</v>
      </c>
      <c r="K238" s="23">
        <f t="shared" si="5"/>
        <v>38824.752350000002</v>
      </c>
    </row>
    <row r="239" spans="7:11" x14ac:dyDescent="0.25">
      <c r="G239" s="24" t="s">
        <v>102</v>
      </c>
      <c r="H239" s="24" t="s">
        <v>62</v>
      </c>
      <c r="I239" s="24" t="s">
        <v>48</v>
      </c>
      <c r="J239" s="23">
        <v>78.907436000000004</v>
      </c>
      <c r="K239" s="23">
        <f t="shared" si="5"/>
        <v>24066.767980000001</v>
      </c>
    </row>
    <row r="240" spans="7:11" x14ac:dyDescent="0.25">
      <c r="G240" s="24" t="s">
        <v>102</v>
      </c>
      <c r="H240" s="24" t="s">
        <v>62</v>
      </c>
      <c r="I240" s="24" t="s">
        <v>49</v>
      </c>
      <c r="J240" s="23">
        <v>16.952431000000001</v>
      </c>
      <c r="K240" s="23">
        <f t="shared" si="5"/>
        <v>5170.4914550000003</v>
      </c>
    </row>
    <row r="241" spans="7:11" x14ac:dyDescent="0.25">
      <c r="G241" s="24" t="s">
        <v>102</v>
      </c>
      <c r="H241" s="24" t="s">
        <v>62</v>
      </c>
      <c r="I241" s="24" t="s">
        <v>50</v>
      </c>
      <c r="J241" s="23">
        <v>5.2253569999999998</v>
      </c>
      <c r="K241" s="23">
        <f t="shared" si="5"/>
        <v>1593.7338849999999</v>
      </c>
    </row>
    <row r="242" spans="7:11" x14ac:dyDescent="0.25">
      <c r="G242" s="24" t="s">
        <v>103</v>
      </c>
      <c r="H242" s="24" t="s">
        <v>61</v>
      </c>
      <c r="I242" s="24" t="s">
        <v>52</v>
      </c>
      <c r="J242" s="23">
        <v>20.836722000000002</v>
      </c>
      <c r="K242" s="23">
        <f t="shared" si="5"/>
        <v>6355.2002100000009</v>
      </c>
    </row>
    <row r="243" spans="7:11" x14ac:dyDescent="0.25">
      <c r="G243" s="24" t="s">
        <v>103</v>
      </c>
      <c r="H243" s="24" t="s">
        <v>69</v>
      </c>
      <c r="I243" s="24" t="s">
        <v>52</v>
      </c>
      <c r="J243" s="23">
        <v>0.16403799999999999</v>
      </c>
      <c r="K243" s="23">
        <f t="shared" si="5"/>
        <v>50.031589999999994</v>
      </c>
    </row>
    <row r="244" spans="7:11" x14ac:dyDescent="0.25">
      <c r="G244" s="24" t="s">
        <v>103</v>
      </c>
      <c r="H244" s="24" t="s">
        <v>69</v>
      </c>
      <c r="I244" s="24" t="s">
        <v>48</v>
      </c>
      <c r="J244" s="23">
        <v>190.91442799999999</v>
      </c>
      <c r="K244" s="23">
        <f t="shared" si="5"/>
        <v>58228.900539999995</v>
      </c>
    </row>
    <row r="245" spans="7:11" x14ac:dyDescent="0.25">
      <c r="G245" s="24" t="s">
        <v>104</v>
      </c>
      <c r="H245" s="24" t="s">
        <v>61</v>
      </c>
      <c r="I245" s="24" t="s">
        <v>52</v>
      </c>
      <c r="J245" s="23">
        <v>366.14163400000001</v>
      </c>
      <c r="K245" s="23">
        <f t="shared" si="5"/>
        <v>111673.19837</v>
      </c>
    </row>
    <row r="246" spans="7:11" x14ac:dyDescent="0.25">
      <c r="G246" s="24" t="s">
        <v>104</v>
      </c>
      <c r="H246" s="24" t="s">
        <v>61</v>
      </c>
      <c r="I246" s="24" t="s">
        <v>48</v>
      </c>
      <c r="J246" s="23">
        <v>1360.8996079999999</v>
      </c>
      <c r="K246" s="23">
        <f t="shared" si="5"/>
        <v>415074.38043999998</v>
      </c>
    </row>
    <row r="247" spans="7:11" x14ac:dyDescent="0.25">
      <c r="G247" s="24" t="s">
        <v>104</v>
      </c>
      <c r="H247" s="24" t="s">
        <v>61</v>
      </c>
      <c r="I247" s="24" t="s">
        <v>49</v>
      </c>
      <c r="J247" s="23">
        <v>69.797085999999993</v>
      </c>
      <c r="K247" s="23">
        <f t="shared" si="5"/>
        <v>21288.111229999999</v>
      </c>
    </row>
    <row r="248" spans="7:11" x14ac:dyDescent="0.25">
      <c r="G248" s="24" t="s">
        <v>104</v>
      </c>
      <c r="H248" s="24" t="s">
        <v>62</v>
      </c>
      <c r="I248" s="24" t="s">
        <v>52</v>
      </c>
      <c r="J248" s="23">
        <v>233.03426300000001</v>
      </c>
      <c r="K248" s="23">
        <f t="shared" si="5"/>
        <v>71075.450215000004</v>
      </c>
    </row>
    <row r="249" spans="7:11" x14ac:dyDescent="0.25">
      <c r="G249" s="24" t="s">
        <v>104</v>
      </c>
      <c r="H249" s="24" t="s">
        <v>62</v>
      </c>
      <c r="I249" s="24" t="s">
        <v>48</v>
      </c>
      <c r="J249" s="23">
        <v>20.537026999999998</v>
      </c>
      <c r="K249" s="23">
        <f t="shared" si="5"/>
        <v>6263.7932349999992</v>
      </c>
    </row>
    <row r="250" spans="7:11" x14ac:dyDescent="0.25">
      <c r="G250" s="24" t="s">
        <v>104</v>
      </c>
      <c r="H250" s="24" t="s">
        <v>63</v>
      </c>
      <c r="I250" s="24" t="s">
        <v>52</v>
      </c>
      <c r="J250" s="23">
        <v>76.786208999999999</v>
      </c>
      <c r="K250" s="23">
        <f t="shared" si="5"/>
        <v>23419.793744999999</v>
      </c>
    </row>
    <row r="251" spans="7:11" x14ac:dyDescent="0.25">
      <c r="G251" s="24" t="s">
        <v>104</v>
      </c>
      <c r="H251" s="24" t="s">
        <v>63</v>
      </c>
      <c r="I251" s="24" t="s">
        <v>49</v>
      </c>
      <c r="J251" s="23">
        <v>203.917824</v>
      </c>
      <c r="K251" s="23">
        <f t="shared" si="5"/>
        <v>62194.936320000001</v>
      </c>
    </row>
    <row r="252" spans="7:11" x14ac:dyDescent="0.25">
      <c r="G252" s="24" t="s">
        <v>104</v>
      </c>
      <c r="H252" s="24" t="s">
        <v>68</v>
      </c>
      <c r="I252" s="24" t="s">
        <v>52</v>
      </c>
      <c r="J252" s="23">
        <v>958.13098100000002</v>
      </c>
      <c r="K252" s="23">
        <f t="shared" si="5"/>
        <v>292229.94920500001</v>
      </c>
    </row>
    <row r="253" spans="7:11" x14ac:dyDescent="0.25">
      <c r="G253" s="24" t="s">
        <v>104</v>
      </c>
      <c r="H253" s="24" t="s">
        <v>68</v>
      </c>
      <c r="I253" s="24" t="s">
        <v>48</v>
      </c>
      <c r="J253" s="23">
        <v>476.33245599999998</v>
      </c>
      <c r="K253" s="23">
        <f t="shared" si="5"/>
        <v>145281.39908</v>
      </c>
    </row>
    <row r="254" spans="7:11" x14ac:dyDescent="0.25">
      <c r="G254" s="24" t="s">
        <v>104</v>
      </c>
      <c r="H254" s="24" t="s">
        <v>69</v>
      </c>
      <c r="I254" s="24" t="s">
        <v>52</v>
      </c>
      <c r="J254" s="23">
        <v>102.282704</v>
      </c>
      <c r="K254" s="23">
        <f t="shared" si="5"/>
        <v>31196.224719999998</v>
      </c>
    </row>
    <row r="255" spans="7:11" x14ac:dyDescent="0.25">
      <c r="G255" s="24" t="s">
        <v>104</v>
      </c>
      <c r="H255" s="24" t="s">
        <v>69</v>
      </c>
      <c r="I255" s="24" t="s">
        <v>48</v>
      </c>
      <c r="J255" s="23">
        <v>249.115621</v>
      </c>
      <c r="K255" s="23">
        <f t="shared" si="5"/>
        <v>75980.264404999994</v>
      </c>
    </row>
    <row r="256" spans="7:11" x14ac:dyDescent="0.25">
      <c r="G256" s="24" t="s">
        <v>104</v>
      </c>
      <c r="H256" s="24" t="s">
        <v>70</v>
      </c>
      <c r="I256" s="24" t="s">
        <v>52</v>
      </c>
      <c r="J256" s="23">
        <v>246.57036199999999</v>
      </c>
      <c r="K256" s="23">
        <f t="shared" si="5"/>
        <v>75203.96041</v>
      </c>
    </row>
    <row r="257" spans="7:11" x14ac:dyDescent="0.25">
      <c r="G257" s="24" t="s">
        <v>104</v>
      </c>
      <c r="H257" s="24" t="s">
        <v>70</v>
      </c>
      <c r="I257" s="24" t="s">
        <v>48</v>
      </c>
      <c r="J257" s="23">
        <v>183.62900500000001</v>
      </c>
      <c r="K257" s="23">
        <f t="shared" si="5"/>
        <v>56006.846525000001</v>
      </c>
    </row>
    <row r="258" spans="7:11" x14ac:dyDescent="0.25">
      <c r="G258" s="24" t="s">
        <v>105</v>
      </c>
      <c r="H258" s="24" t="s">
        <v>61</v>
      </c>
      <c r="I258" s="24" t="s">
        <v>52</v>
      </c>
      <c r="J258" s="23">
        <v>2.56934</v>
      </c>
      <c r="K258" s="23">
        <f t="shared" si="5"/>
        <v>783.64869999999996</v>
      </c>
    </row>
    <row r="259" spans="7:11" x14ac:dyDescent="0.25">
      <c r="G259" s="24" t="s">
        <v>105</v>
      </c>
      <c r="H259" s="24" t="s">
        <v>61</v>
      </c>
      <c r="I259" s="24" t="s">
        <v>48</v>
      </c>
      <c r="J259" s="23">
        <v>94.739958999999999</v>
      </c>
      <c r="K259" s="23">
        <f t="shared" si="5"/>
        <v>28895.687494999998</v>
      </c>
    </row>
    <row r="260" spans="7:11" x14ac:dyDescent="0.25">
      <c r="G260" s="24" t="s">
        <v>105</v>
      </c>
      <c r="H260" s="24" t="s">
        <v>62</v>
      </c>
      <c r="I260" s="24" t="s">
        <v>52</v>
      </c>
      <c r="J260" s="23">
        <v>41.836145999999999</v>
      </c>
      <c r="K260" s="23">
        <f t="shared" si="5"/>
        <v>12760.024530000001</v>
      </c>
    </row>
    <row r="261" spans="7:11" x14ac:dyDescent="0.25">
      <c r="G261" s="24" t="s">
        <v>105</v>
      </c>
      <c r="H261" s="24" t="s">
        <v>62</v>
      </c>
      <c r="I261" s="24" t="s">
        <v>48</v>
      </c>
      <c r="J261" s="23">
        <v>8.5733700000000006</v>
      </c>
      <c r="K261" s="23">
        <f t="shared" si="5"/>
        <v>2614.8778500000003</v>
      </c>
    </row>
    <row r="262" spans="7:11" x14ac:dyDescent="0.25">
      <c r="G262" s="24" t="s">
        <v>105</v>
      </c>
      <c r="H262" s="24" t="s">
        <v>68</v>
      </c>
      <c r="I262" s="24" t="s">
        <v>52</v>
      </c>
      <c r="J262" s="23">
        <v>70.367940000000004</v>
      </c>
      <c r="K262" s="23">
        <f t="shared" ref="K262:K321" si="6">J262*305</f>
        <v>21462.221700000002</v>
      </c>
    </row>
    <row r="263" spans="7:11" x14ac:dyDescent="0.25">
      <c r="G263" s="24" t="s">
        <v>105</v>
      </c>
      <c r="H263" s="24" t="s">
        <v>68</v>
      </c>
      <c r="I263" s="24" t="s">
        <v>48</v>
      </c>
      <c r="J263" s="23">
        <v>2.4257710000000001</v>
      </c>
      <c r="K263" s="23">
        <f t="shared" si="6"/>
        <v>739.86015500000008</v>
      </c>
    </row>
    <row r="264" spans="7:11" x14ac:dyDescent="0.25">
      <c r="G264" s="24" t="s">
        <v>105</v>
      </c>
      <c r="H264" s="24" t="s">
        <v>70</v>
      </c>
      <c r="I264" s="24" t="s">
        <v>52</v>
      </c>
      <c r="J264" s="23">
        <v>96.329744000000005</v>
      </c>
      <c r="K264" s="23">
        <f t="shared" si="6"/>
        <v>29380.571920000002</v>
      </c>
    </row>
    <row r="265" spans="7:11" x14ac:dyDescent="0.25">
      <c r="G265" s="24" t="s">
        <v>105</v>
      </c>
      <c r="H265" s="24" t="s">
        <v>70</v>
      </c>
      <c r="I265" s="24" t="s">
        <v>48</v>
      </c>
      <c r="J265" s="23">
        <v>22.271297000000001</v>
      </c>
      <c r="K265" s="23">
        <f t="shared" si="6"/>
        <v>6792.7455850000006</v>
      </c>
    </row>
    <row r="266" spans="7:11" x14ac:dyDescent="0.25">
      <c r="G266" s="24" t="s">
        <v>107</v>
      </c>
      <c r="H266" s="24" t="s">
        <v>61</v>
      </c>
      <c r="I266" s="24" t="s">
        <v>52</v>
      </c>
      <c r="J266" s="23">
        <v>1251.449562</v>
      </c>
      <c r="K266" s="23">
        <f t="shared" si="6"/>
        <v>381692.11641000002</v>
      </c>
    </row>
    <row r="267" spans="7:11" x14ac:dyDescent="0.25">
      <c r="G267" s="24" t="s">
        <v>107</v>
      </c>
      <c r="H267" s="24" t="s">
        <v>61</v>
      </c>
      <c r="I267" s="24" t="s">
        <v>48</v>
      </c>
      <c r="J267" s="23">
        <v>1906.030753</v>
      </c>
      <c r="K267" s="23">
        <f t="shared" si="6"/>
        <v>581339.37966500001</v>
      </c>
    </row>
    <row r="268" spans="7:11" x14ac:dyDescent="0.25">
      <c r="G268" s="24" t="s">
        <v>107</v>
      </c>
      <c r="H268" s="24" t="s">
        <v>61</v>
      </c>
      <c r="I268" s="24" t="s">
        <v>49</v>
      </c>
      <c r="J268" s="23">
        <v>639.65175199999999</v>
      </c>
      <c r="K268" s="23">
        <f t="shared" si="6"/>
        <v>195093.78435999999</v>
      </c>
    </row>
    <row r="269" spans="7:11" x14ac:dyDescent="0.25">
      <c r="G269" s="24" t="s">
        <v>107</v>
      </c>
      <c r="H269" s="24" t="s">
        <v>62</v>
      </c>
      <c r="I269" s="24" t="s">
        <v>52</v>
      </c>
      <c r="J269" s="23">
        <v>78.510773</v>
      </c>
      <c r="K269" s="23">
        <f t="shared" si="6"/>
        <v>23945.785765000001</v>
      </c>
    </row>
    <row r="270" spans="7:11" x14ac:dyDescent="0.25">
      <c r="G270" s="24" t="s">
        <v>107</v>
      </c>
      <c r="H270" s="24" t="s">
        <v>62</v>
      </c>
      <c r="I270" s="24" t="s">
        <v>48</v>
      </c>
      <c r="J270" s="23">
        <v>81.855413999999996</v>
      </c>
      <c r="K270" s="23">
        <f t="shared" si="6"/>
        <v>24965.901269999998</v>
      </c>
    </row>
    <row r="271" spans="7:11" x14ac:dyDescent="0.25">
      <c r="G271" s="24" t="s">
        <v>107</v>
      </c>
      <c r="H271" s="24" t="s">
        <v>63</v>
      </c>
      <c r="I271" s="24" t="s">
        <v>52</v>
      </c>
      <c r="J271" s="23">
        <v>273.08099700000002</v>
      </c>
      <c r="K271" s="23">
        <f t="shared" si="6"/>
        <v>83289.704085000005</v>
      </c>
    </row>
    <row r="272" spans="7:11" x14ac:dyDescent="0.25">
      <c r="G272" s="24" t="s">
        <v>107</v>
      </c>
      <c r="H272" s="24" t="s">
        <v>63</v>
      </c>
      <c r="I272" s="24" t="s">
        <v>48</v>
      </c>
      <c r="J272" s="23">
        <v>25.921927</v>
      </c>
      <c r="K272" s="23">
        <f t="shared" si="6"/>
        <v>7906.1877350000004</v>
      </c>
    </row>
    <row r="273" spans="7:11" x14ac:dyDescent="0.25">
      <c r="G273" s="24" t="s">
        <v>107</v>
      </c>
      <c r="H273" s="24" t="s">
        <v>63</v>
      </c>
      <c r="I273" s="24" t="s">
        <v>49</v>
      </c>
      <c r="J273" s="23">
        <v>329.02069</v>
      </c>
      <c r="K273" s="23">
        <f t="shared" si="6"/>
        <v>100351.31045</v>
      </c>
    </row>
    <row r="274" spans="7:11" x14ac:dyDescent="0.25">
      <c r="G274" s="24" t="s">
        <v>107</v>
      </c>
      <c r="H274" s="24" t="s">
        <v>68</v>
      </c>
      <c r="I274" s="24" t="s">
        <v>52</v>
      </c>
      <c r="J274" s="23">
        <v>570.253873</v>
      </c>
      <c r="K274" s="23">
        <f t="shared" si="6"/>
        <v>173927.43126499999</v>
      </c>
    </row>
    <row r="275" spans="7:11" x14ac:dyDescent="0.25">
      <c r="G275" s="24" t="s">
        <v>107</v>
      </c>
      <c r="H275" s="24" t="s">
        <v>68</v>
      </c>
      <c r="I275" s="24" t="s">
        <v>48</v>
      </c>
      <c r="J275" s="23">
        <v>432.02547900000002</v>
      </c>
      <c r="K275" s="23">
        <f t="shared" si="6"/>
        <v>131767.771095</v>
      </c>
    </row>
    <row r="276" spans="7:11" x14ac:dyDescent="0.25">
      <c r="G276" s="24" t="s">
        <v>107</v>
      </c>
      <c r="H276" s="24" t="s">
        <v>68</v>
      </c>
      <c r="I276" s="24" t="s">
        <v>49</v>
      </c>
      <c r="J276" s="23">
        <v>14.329769000000001</v>
      </c>
      <c r="K276" s="23">
        <f t="shared" si="6"/>
        <v>4370.5795450000005</v>
      </c>
    </row>
    <row r="277" spans="7:11" x14ac:dyDescent="0.25">
      <c r="G277" s="24" t="s">
        <v>107</v>
      </c>
      <c r="H277" s="24" t="s">
        <v>69</v>
      </c>
      <c r="I277" s="24" t="s">
        <v>52</v>
      </c>
      <c r="J277" s="23">
        <v>585.80211899999995</v>
      </c>
      <c r="K277" s="23">
        <f t="shared" si="6"/>
        <v>178669.64629499998</v>
      </c>
    </row>
    <row r="278" spans="7:11" x14ac:dyDescent="0.25">
      <c r="G278" s="24" t="s">
        <v>107</v>
      </c>
      <c r="H278" s="24" t="s">
        <v>69</v>
      </c>
      <c r="I278" s="24" t="s">
        <v>48</v>
      </c>
      <c r="J278" s="23">
        <v>7.4658389999999999</v>
      </c>
      <c r="K278" s="23">
        <f t="shared" si="6"/>
        <v>2277.0808950000001</v>
      </c>
    </row>
    <row r="279" spans="7:11" x14ac:dyDescent="0.25">
      <c r="G279" s="24" t="s">
        <v>107</v>
      </c>
      <c r="H279" s="24" t="s">
        <v>70</v>
      </c>
      <c r="I279" s="24" t="s">
        <v>52</v>
      </c>
      <c r="J279" s="23">
        <v>1219.9959530000001</v>
      </c>
      <c r="K279" s="23">
        <f t="shared" si="6"/>
        <v>372098.76566500001</v>
      </c>
    </row>
    <row r="280" spans="7:11" x14ac:dyDescent="0.25">
      <c r="G280" s="24" t="s">
        <v>107</v>
      </c>
      <c r="H280" s="24" t="s">
        <v>70</v>
      </c>
      <c r="I280" s="24" t="s">
        <v>48</v>
      </c>
      <c r="J280" s="23">
        <v>1027.0784630000001</v>
      </c>
      <c r="K280" s="23">
        <f t="shared" si="6"/>
        <v>313258.93121499999</v>
      </c>
    </row>
    <row r="281" spans="7:11" x14ac:dyDescent="0.25">
      <c r="G281" s="24" t="s">
        <v>107</v>
      </c>
      <c r="H281" s="24" t="s">
        <v>70</v>
      </c>
      <c r="I281" s="24" t="s">
        <v>49</v>
      </c>
      <c r="J281" s="23">
        <v>88.942762000000002</v>
      </c>
      <c r="K281" s="23">
        <f t="shared" si="6"/>
        <v>27127.542410000002</v>
      </c>
    </row>
    <row r="282" spans="7:11" x14ac:dyDescent="0.25">
      <c r="G282" s="24" t="s">
        <v>108</v>
      </c>
      <c r="H282" s="24" t="s">
        <v>61</v>
      </c>
      <c r="I282" s="24" t="s">
        <v>52</v>
      </c>
      <c r="J282" s="23">
        <v>917.15117799999996</v>
      </c>
      <c r="K282" s="23">
        <f t="shared" si="6"/>
        <v>279731.10928999999</v>
      </c>
    </row>
    <row r="283" spans="7:11" x14ac:dyDescent="0.25">
      <c r="G283" s="24" t="s">
        <v>108</v>
      </c>
      <c r="H283" s="24" t="s">
        <v>61</v>
      </c>
      <c r="I283" s="24" t="s">
        <v>48</v>
      </c>
      <c r="J283" s="23">
        <v>2107.2067240000001</v>
      </c>
      <c r="K283" s="23">
        <f t="shared" si="6"/>
        <v>642698.05082</v>
      </c>
    </row>
    <row r="284" spans="7:11" x14ac:dyDescent="0.25">
      <c r="G284" s="24" t="s">
        <v>108</v>
      </c>
      <c r="H284" s="24" t="s">
        <v>61</v>
      </c>
      <c r="I284" s="24" t="s">
        <v>49</v>
      </c>
      <c r="J284" s="23">
        <v>22.657799000000001</v>
      </c>
      <c r="K284" s="23">
        <f t="shared" si="6"/>
        <v>6910.6286950000003</v>
      </c>
    </row>
    <row r="285" spans="7:11" x14ac:dyDescent="0.25">
      <c r="G285" s="24" t="s">
        <v>108</v>
      </c>
      <c r="H285" s="24" t="s">
        <v>62</v>
      </c>
      <c r="I285" s="24" t="s">
        <v>52</v>
      </c>
      <c r="J285" s="23">
        <v>1887.158645</v>
      </c>
      <c r="K285" s="23">
        <f t="shared" si="6"/>
        <v>575583.38672499999</v>
      </c>
    </row>
    <row r="286" spans="7:11" x14ac:dyDescent="0.25">
      <c r="G286" s="24" t="s">
        <v>108</v>
      </c>
      <c r="H286" s="24" t="s">
        <v>62</v>
      </c>
      <c r="I286" s="24" t="s">
        <v>48</v>
      </c>
      <c r="J286" s="23">
        <v>259.02490899999998</v>
      </c>
      <c r="K286" s="23">
        <f t="shared" si="6"/>
        <v>79002.597244999997</v>
      </c>
    </row>
    <row r="287" spans="7:11" x14ac:dyDescent="0.25">
      <c r="G287" s="24" t="s">
        <v>108</v>
      </c>
      <c r="H287" s="24" t="s">
        <v>62</v>
      </c>
      <c r="I287" s="24" t="s">
        <v>49</v>
      </c>
      <c r="J287" s="23">
        <v>289.48321099999998</v>
      </c>
      <c r="K287" s="23">
        <f t="shared" si="6"/>
        <v>88292.379354999997</v>
      </c>
    </row>
    <row r="288" spans="7:11" x14ac:dyDescent="0.25">
      <c r="G288" s="24" t="s">
        <v>108</v>
      </c>
      <c r="H288" s="24" t="s">
        <v>62</v>
      </c>
      <c r="I288" s="24" t="s">
        <v>50</v>
      </c>
      <c r="J288" s="23">
        <v>46.110334000000002</v>
      </c>
      <c r="K288" s="23">
        <f t="shared" si="6"/>
        <v>14063.65187</v>
      </c>
    </row>
    <row r="289" spans="7:11" x14ac:dyDescent="0.25">
      <c r="G289" s="24" t="s">
        <v>108</v>
      </c>
      <c r="H289" s="24" t="s">
        <v>62</v>
      </c>
      <c r="I289" s="24" t="s">
        <v>51</v>
      </c>
      <c r="J289" s="23">
        <v>28.478836999999999</v>
      </c>
      <c r="K289" s="23">
        <f t="shared" si="6"/>
        <v>8686.0452850000001</v>
      </c>
    </row>
    <row r="290" spans="7:11" x14ac:dyDescent="0.25">
      <c r="G290" s="24" t="s">
        <v>108</v>
      </c>
      <c r="H290" s="24" t="s">
        <v>69</v>
      </c>
      <c r="I290" s="24" t="s">
        <v>52</v>
      </c>
      <c r="J290" s="23">
        <v>478.71087799999998</v>
      </c>
      <c r="K290" s="23">
        <f t="shared" si="6"/>
        <v>146006.81779</v>
      </c>
    </row>
    <row r="291" spans="7:11" x14ac:dyDescent="0.25">
      <c r="G291" s="24" t="s">
        <v>108</v>
      </c>
      <c r="H291" s="24" t="s">
        <v>69</v>
      </c>
      <c r="I291" s="24" t="s">
        <v>48</v>
      </c>
      <c r="J291" s="23">
        <v>948.951143</v>
      </c>
      <c r="K291" s="23">
        <f t="shared" si="6"/>
        <v>289430.09861500002</v>
      </c>
    </row>
    <row r="292" spans="7:11" x14ac:dyDescent="0.25">
      <c r="G292" s="24" t="s">
        <v>108</v>
      </c>
      <c r="H292" s="24" t="s">
        <v>70</v>
      </c>
      <c r="I292" s="24" t="s">
        <v>52</v>
      </c>
      <c r="J292" s="23">
        <v>641.68584199999998</v>
      </c>
      <c r="K292" s="23">
        <f t="shared" si="6"/>
        <v>195714.18180999998</v>
      </c>
    </row>
    <row r="293" spans="7:11" x14ac:dyDescent="0.25">
      <c r="G293" s="24" t="s">
        <v>108</v>
      </c>
      <c r="H293" s="24" t="s">
        <v>70</v>
      </c>
      <c r="I293" s="24" t="s">
        <v>48</v>
      </c>
      <c r="J293" s="23">
        <v>86.650120999999999</v>
      </c>
      <c r="K293" s="23">
        <f t="shared" si="6"/>
        <v>26428.286905000001</v>
      </c>
    </row>
    <row r="294" spans="7:11" x14ac:dyDescent="0.25">
      <c r="G294" s="24" t="s">
        <v>109</v>
      </c>
      <c r="H294" s="24" t="s">
        <v>62</v>
      </c>
      <c r="I294" s="24" t="s">
        <v>52</v>
      </c>
      <c r="J294" s="23">
        <v>24.379957999999998</v>
      </c>
      <c r="K294" s="23">
        <f t="shared" si="6"/>
        <v>7435.8871899999995</v>
      </c>
    </row>
    <row r="295" spans="7:11" x14ac:dyDescent="0.25">
      <c r="G295" s="24" t="s">
        <v>109</v>
      </c>
      <c r="H295" s="24" t="s">
        <v>68</v>
      </c>
      <c r="I295" s="24" t="s">
        <v>52</v>
      </c>
      <c r="J295" s="23">
        <v>254.96418199999999</v>
      </c>
      <c r="K295" s="23">
        <f t="shared" si="6"/>
        <v>77764.075509999995</v>
      </c>
    </row>
    <row r="296" spans="7:11" x14ac:dyDescent="0.25">
      <c r="G296" s="24" t="s">
        <v>110</v>
      </c>
      <c r="H296" s="24" t="s">
        <v>61</v>
      </c>
      <c r="I296" s="24" t="s">
        <v>52</v>
      </c>
      <c r="J296" s="23">
        <v>189.859309</v>
      </c>
      <c r="K296" s="23">
        <f t="shared" si="6"/>
        <v>57907.089244999996</v>
      </c>
    </row>
    <row r="297" spans="7:11" x14ac:dyDescent="0.25">
      <c r="G297" s="24" t="s">
        <v>110</v>
      </c>
      <c r="H297" s="24" t="s">
        <v>62</v>
      </c>
      <c r="I297" s="24" t="s">
        <v>52</v>
      </c>
      <c r="J297" s="23">
        <v>62.374459000000002</v>
      </c>
      <c r="K297" s="23">
        <f t="shared" si="6"/>
        <v>19024.209995000001</v>
      </c>
    </row>
    <row r="298" spans="7:11" x14ac:dyDescent="0.25">
      <c r="G298" s="24" t="s">
        <v>110</v>
      </c>
      <c r="H298" s="24" t="s">
        <v>62</v>
      </c>
      <c r="I298" s="24" t="s">
        <v>48</v>
      </c>
      <c r="J298" s="23">
        <v>18.817582999999999</v>
      </c>
      <c r="K298" s="23">
        <f t="shared" si="6"/>
        <v>5739.3628149999995</v>
      </c>
    </row>
    <row r="299" spans="7:11" x14ac:dyDescent="0.25">
      <c r="G299" s="24" t="s">
        <v>110</v>
      </c>
      <c r="H299" s="24" t="s">
        <v>68</v>
      </c>
      <c r="I299" s="24" t="s">
        <v>52</v>
      </c>
      <c r="J299" s="23">
        <v>136.096069</v>
      </c>
      <c r="K299" s="23">
        <f t="shared" si="6"/>
        <v>41509.301045</v>
      </c>
    </row>
    <row r="300" spans="7:11" x14ac:dyDescent="0.25">
      <c r="G300" s="24" t="s">
        <v>110</v>
      </c>
      <c r="H300" s="24" t="s">
        <v>68</v>
      </c>
      <c r="I300" s="24" t="s">
        <v>48</v>
      </c>
      <c r="J300" s="23">
        <v>14.902994</v>
      </c>
      <c r="K300" s="23">
        <f t="shared" si="6"/>
        <v>4545.4131699999998</v>
      </c>
    </row>
    <row r="301" spans="7:11" x14ac:dyDescent="0.25">
      <c r="G301" s="24" t="s">
        <v>110</v>
      </c>
      <c r="H301" s="24" t="s">
        <v>69</v>
      </c>
      <c r="I301" s="24" t="s">
        <v>48</v>
      </c>
      <c r="J301" s="23">
        <v>4.1197689999999998</v>
      </c>
      <c r="K301" s="23">
        <f t="shared" si="6"/>
        <v>1256.5295449999999</v>
      </c>
    </row>
    <row r="302" spans="7:11" x14ac:dyDescent="0.25">
      <c r="G302" s="24" t="s">
        <v>110</v>
      </c>
      <c r="H302" s="24" t="s">
        <v>70</v>
      </c>
      <c r="I302" s="24" t="s">
        <v>48</v>
      </c>
      <c r="J302" s="23">
        <v>15.693979000000001</v>
      </c>
      <c r="K302" s="23">
        <f t="shared" si="6"/>
        <v>4786.663595</v>
      </c>
    </row>
    <row r="303" spans="7:11" x14ac:dyDescent="0.25">
      <c r="G303" s="24" t="s">
        <v>111</v>
      </c>
      <c r="H303" s="24" t="s">
        <v>61</v>
      </c>
      <c r="I303" s="24" t="s">
        <v>52</v>
      </c>
      <c r="J303" s="23">
        <v>72.998542999999998</v>
      </c>
      <c r="K303" s="23">
        <f t="shared" si="6"/>
        <v>22264.555615000001</v>
      </c>
    </row>
    <row r="304" spans="7:11" x14ac:dyDescent="0.25">
      <c r="G304" s="24" t="s">
        <v>111</v>
      </c>
      <c r="H304" s="24" t="s">
        <v>61</v>
      </c>
      <c r="I304" s="24" t="s">
        <v>48</v>
      </c>
      <c r="J304" s="23">
        <v>163.26454000000001</v>
      </c>
      <c r="K304" s="23">
        <f t="shared" si="6"/>
        <v>49795.684700000005</v>
      </c>
    </row>
    <row r="305" spans="7:11" x14ac:dyDescent="0.25">
      <c r="G305" s="24" t="s">
        <v>111</v>
      </c>
      <c r="H305" s="24" t="s">
        <v>61</v>
      </c>
      <c r="I305" s="24" t="s">
        <v>49</v>
      </c>
      <c r="J305" s="23">
        <v>122.055413</v>
      </c>
      <c r="K305" s="23">
        <f t="shared" si="6"/>
        <v>37226.900965000001</v>
      </c>
    </row>
    <row r="306" spans="7:11" x14ac:dyDescent="0.25">
      <c r="G306" s="24" t="s">
        <v>111</v>
      </c>
      <c r="H306" s="24" t="s">
        <v>62</v>
      </c>
      <c r="I306" s="24" t="s">
        <v>52</v>
      </c>
      <c r="J306" s="23">
        <v>870.675566</v>
      </c>
      <c r="K306" s="23">
        <f t="shared" si="6"/>
        <v>265556.04762999999</v>
      </c>
    </row>
    <row r="307" spans="7:11" x14ac:dyDescent="0.25">
      <c r="G307" s="24" t="s">
        <v>111</v>
      </c>
      <c r="H307" s="24" t="s">
        <v>62</v>
      </c>
      <c r="I307" s="24" t="s">
        <v>48</v>
      </c>
      <c r="J307" s="23">
        <v>641.89824899999996</v>
      </c>
      <c r="K307" s="23">
        <f t="shared" si="6"/>
        <v>195778.965945</v>
      </c>
    </row>
    <row r="308" spans="7:11" x14ac:dyDescent="0.25">
      <c r="G308" s="24" t="s">
        <v>111</v>
      </c>
      <c r="H308" s="24" t="s">
        <v>62</v>
      </c>
      <c r="I308" s="24" t="s">
        <v>49</v>
      </c>
      <c r="J308" s="23">
        <v>13.27305</v>
      </c>
      <c r="K308" s="23">
        <f t="shared" si="6"/>
        <v>4048.2802499999998</v>
      </c>
    </row>
    <row r="309" spans="7:11" x14ac:dyDescent="0.25">
      <c r="G309" s="24" t="s">
        <v>111</v>
      </c>
      <c r="H309" s="24" t="s">
        <v>69</v>
      </c>
      <c r="I309" s="24" t="s">
        <v>52</v>
      </c>
      <c r="J309" s="23">
        <v>634.00633800000003</v>
      </c>
      <c r="K309" s="23">
        <f t="shared" si="6"/>
        <v>193371.93309000001</v>
      </c>
    </row>
    <row r="310" spans="7:11" x14ac:dyDescent="0.25">
      <c r="G310" s="24" t="s">
        <v>111</v>
      </c>
      <c r="H310" s="24" t="s">
        <v>69</v>
      </c>
      <c r="I310" s="24" t="s">
        <v>48</v>
      </c>
      <c r="J310" s="23">
        <v>425.35347200000001</v>
      </c>
      <c r="K310" s="23">
        <f t="shared" si="6"/>
        <v>129732.80896000001</v>
      </c>
    </row>
    <row r="311" spans="7:11" x14ac:dyDescent="0.25">
      <c r="G311" s="24" t="s">
        <v>111</v>
      </c>
      <c r="H311" s="24" t="s">
        <v>70</v>
      </c>
      <c r="I311" s="24" t="s">
        <v>52</v>
      </c>
      <c r="J311" s="23">
        <v>0.61380299999999999</v>
      </c>
      <c r="K311" s="23">
        <f t="shared" si="6"/>
        <v>187.209915</v>
      </c>
    </row>
    <row r="312" spans="7:11" x14ac:dyDescent="0.25">
      <c r="G312" s="24" t="s">
        <v>111</v>
      </c>
      <c r="H312" s="24" t="s">
        <v>70</v>
      </c>
      <c r="I312" s="24" t="s">
        <v>48</v>
      </c>
      <c r="J312" s="23">
        <v>45.165640000000003</v>
      </c>
      <c r="K312" s="23">
        <f t="shared" si="6"/>
        <v>13775.520200000001</v>
      </c>
    </row>
    <row r="313" spans="7:11" x14ac:dyDescent="0.25">
      <c r="G313" s="24" t="s">
        <v>112</v>
      </c>
      <c r="H313" s="24" t="s">
        <v>61</v>
      </c>
      <c r="I313" s="24" t="s">
        <v>52</v>
      </c>
      <c r="J313" s="23">
        <v>352.36100499999998</v>
      </c>
      <c r="K313" s="23">
        <f t="shared" si="6"/>
        <v>107470.106525</v>
      </c>
    </row>
    <row r="314" spans="7:11" x14ac:dyDescent="0.25">
      <c r="G314" s="24" t="s">
        <v>112</v>
      </c>
      <c r="H314" s="24" t="s">
        <v>61</v>
      </c>
      <c r="I314" s="24" t="s">
        <v>48</v>
      </c>
      <c r="J314" s="23">
        <v>10.816977</v>
      </c>
      <c r="K314" s="23">
        <f t="shared" si="6"/>
        <v>3299.1779849999998</v>
      </c>
    </row>
    <row r="315" spans="7:11" x14ac:dyDescent="0.25">
      <c r="G315" s="24" t="s">
        <v>112</v>
      </c>
      <c r="H315" s="24" t="s">
        <v>62</v>
      </c>
      <c r="I315" s="24" t="s">
        <v>52</v>
      </c>
      <c r="J315" s="23">
        <v>355.32656300000002</v>
      </c>
      <c r="K315" s="23">
        <f t="shared" si="6"/>
        <v>108374.60171500001</v>
      </c>
    </row>
    <row r="316" spans="7:11" x14ac:dyDescent="0.25">
      <c r="G316" s="24" t="s">
        <v>112</v>
      </c>
      <c r="H316" s="24" t="s">
        <v>62</v>
      </c>
      <c r="I316" s="24" t="s">
        <v>48</v>
      </c>
      <c r="J316" s="23">
        <v>36.676766000000001</v>
      </c>
      <c r="K316" s="23">
        <f t="shared" si="6"/>
        <v>11186.413630000001</v>
      </c>
    </row>
    <row r="317" spans="7:11" x14ac:dyDescent="0.25">
      <c r="G317" s="24" t="s">
        <v>112</v>
      </c>
      <c r="H317" s="24" t="s">
        <v>68</v>
      </c>
      <c r="I317" s="24" t="s">
        <v>52</v>
      </c>
      <c r="J317" s="23">
        <v>6.9264999999999999</v>
      </c>
      <c r="K317" s="23">
        <f t="shared" si="6"/>
        <v>2112.5825</v>
      </c>
    </row>
    <row r="318" spans="7:11" x14ac:dyDescent="0.25">
      <c r="G318" s="24" t="s">
        <v>112</v>
      </c>
      <c r="H318" s="24" t="s">
        <v>69</v>
      </c>
      <c r="I318" s="24" t="s">
        <v>52</v>
      </c>
      <c r="J318" s="23">
        <v>345.47989999999999</v>
      </c>
      <c r="K318" s="23">
        <f t="shared" si="6"/>
        <v>105371.3695</v>
      </c>
    </row>
    <row r="319" spans="7:11" x14ac:dyDescent="0.25">
      <c r="G319" s="24" t="s">
        <v>112</v>
      </c>
      <c r="H319" s="24" t="s">
        <v>69</v>
      </c>
      <c r="I319" s="24" t="s">
        <v>48</v>
      </c>
      <c r="J319" s="23">
        <v>28.069571</v>
      </c>
      <c r="K319" s="23">
        <f t="shared" si="6"/>
        <v>8561.2191550000007</v>
      </c>
    </row>
    <row r="320" spans="7:11" x14ac:dyDescent="0.25">
      <c r="G320" s="24" t="s">
        <v>112</v>
      </c>
      <c r="H320" s="24" t="s">
        <v>70</v>
      </c>
      <c r="I320" s="24" t="s">
        <v>52</v>
      </c>
      <c r="J320" s="23">
        <v>123.027997</v>
      </c>
      <c r="K320" s="23">
        <f t="shared" si="6"/>
        <v>37523.539084999997</v>
      </c>
    </row>
    <row r="321" spans="7:11" x14ac:dyDescent="0.25">
      <c r="G321" s="24" t="s">
        <v>112</v>
      </c>
      <c r="H321" s="24" t="s">
        <v>70</v>
      </c>
      <c r="I321" s="24" t="s">
        <v>48</v>
      </c>
      <c r="J321" s="23">
        <v>50.106884000000001</v>
      </c>
      <c r="K321" s="23">
        <f t="shared" si="6"/>
        <v>15282.599620000001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"/>
  <sheetViews>
    <sheetView workbookViewId="0">
      <selection activeCell="A2" sqref="A2"/>
    </sheetView>
  </sheetViews>
  <sheetFormatPr defaultColWidth="8.88671875" defaultRowHeight="12" x14ac:dyDescent="0.25"/>
  <cols>
    <col min="1" max="1" width="6.88671875" style="23" customWidth="1"/>
    <col min="2" max="2" width="18.6640625" style="24" customWidth="1"/>
    <col min="3" max="3" width="8.88671875" style="24"/>
    <col min="4" max="7" width="8.88671875" style="23"/>
    <col min="8" max="9" width="18.6640625" style="24" customWidth="1"/>
    <col min="10" max="10" width="8.88671875" style="24"/>
    <col min="11" max="16384" width="8.88671875" style="23"/>
  </cols>
  <sheetData>
    <row r="1" spans="1:12" x14ac:dyDescent="0.25">
      <c r="A1" s="41" t="s">
        <v>172</v>
      </c>
    </row>
    <row r="2" spans="1:12" x14ac:dyDescent="0.25">
      <c r="B2" s="43" t="s">
        <v>160</v>
      </c>
      <c r="H2" s="43" t="s">
        <v>160</v>
      </c>
    </row>
    <row r="3" spans="1:12" x14ac:dyDescent="0.25">
      <c r="B3" s="40" t="s">
        <v>74</v>
      </c>
      <c r="H3" s="40" t="s">
        <v>74</v>
      </c>
    </row>
    <row r="4" spans="1:12" x14ac:dyDescent="0.25">
      <c r="B4" s="28" t="s">
        <v>148</v>
      </c>
      <c r="C4" s="28" t="s">
        <v>43</v>
      </c>
      <c r="D4" s="28" t="s">
        <v>73</v>
      </c>
      <c r="E4" s="28" t="s">
        <v>45</v>
      </c>
      <c r="F4" s="29"/>
      <c r="H4" s="28" t="s">
        <v>148</v>
      </c>
      <c r="I4" s="28" t="s">
        <v>60</v>
      </c>
      <c r="J4" s="28" t="s">
        <v>43</v>
      </c>
      <c r="K4" s="28" t="s">
        <v>73</v>
      </c>
      <c r="L4" s="28" t="s">
        <v>45</v>
      </c>
    </row>
    <row r="5" spans="1:12" x14ac:dyDescent="0.25">
      <c r="B5" s="24" t="s">
        <v>166</v>
      </c>
      <c r="C5" s="24" t="s">
        <v>52</v>
      </c>
      <c r="D5" s="23">
        <v>8.0730000000000003E-3</v>
      </c>
      <c r="E5" s="23">
        <f>D5*305</f>
        <v>2.4622649999999999</v>
      </c>
      <c r="G5" s="24"/>
      <c r="H5" s="24" t="s">
        <v>166</v>
      </c>
      <c r="I5" s="24" t="s">
        <v>61</v>
      </c>
      <c r="J5" s="24" t="s">
        <v>52</v>
      </c>
      <c r="K5" s="23">
        <v>8.0730000000000003E-3</v>
      </c>
      <c r="L5" s="23">
        <f>K5*305</f>
        <v>2.4622649999999999</v>
      </c>
    </row>
    <row r="6" spans="1:12" x14ac:dyDescent="0.25">
      <c r="B6" s="24" t="s">
        <v>166</v>
      </c>
      <c r="C6" s="24" t="s">
        <v>48</v>
      </c>
      <c r="D6" s="23">
        <v>6.3485360000000002</v>
      </c>
      <c r="E6" s="23">
        <f t="shared" ref="E6:E69" si="0">D6*305</f>
        <v>1936.30348</v>
      </c>
      <c r="G6" s="24"/>
      <c r="H6" s="24" t="s">
        <v>166</v>
      </c>
      <c r="I6" s="24" t="s">
        <v>61</v>
      </c>
      <c r="J6" s="24" t="s">
        <v>48</v>
      </c>
      <c r="K6" s="23">
        <v>6.3485360000000002</v>
      </c>
      <c r="L6" s="23">
        <f t="shared" ref="L6:L65" si="1">K6*305</f>
        <v>1936.30348</v>
      </c>
    </row>
    <row r="7" spans="1:12" x14ac:dyDescent="0.25">
      <c r="B7" s="24" t="s">
        <v>166</v>
      </c>
      <c r="C7" s="24" t="s">
        <v>49</v>
      </c>
      <c r="D7" s="23">
        <v>1.5844E-2</v>
      </c>
      <c r="E7" s="23">
        <f t="shared" si="0"/>
        <v>4.8324199999999999</v>
      </c>
      <c r="G7" s="24"/>
      <c r="H7" s="24" t="s">
        <v>166</v>
      </c>
      <c r="I7" s="24" t="s">
        <v>61</v>
      </c>
      <c r="J7" s="24" t="s">
        <v>49</v>
      </c>
      <c r="K7" s="23">
        <v>1.5844E-2</v>
      </c>
      <c r="L7" s="23">
        <f t="shared" si="1"/>
        <v>4.8324199999999999</v>
      </c>
    </row>
    <row r="8" spans="1:12" x14ac:dyDescent="0.25">
      <c r="B8" s="24" t="s">
        <v>115</v>
      </c>
      <c r="C8" s="24" t="s">
        <v>52</v>
      </c>
      <c r="D8" s="23">
        <v>1265.084488</v>
      </c>
      <c r="E8" s="23">
        <f t="shared" si="0"/>
        <v>385850.76883999998</v>
      </c>
      <c r="G8" s="24"/>
      <c r="H8" s="24" t="s">
        <v>115</v>
      </c>
      <c r="I8" s="24" t="s">
        <v>61</v>
      </c>
      <c r="J8" s="24" t="s">
        <v>52</v>
      </c>
      <c r="K8" s="23">
        <v>568.78483000000006</v>
      </c>
      <c r="L8" s="23">
        <f t="shared" si="1"/>
        <v>173479.37315000003</v>
      </c>
    </row>
    <row r="9" spans="1:12" x14ac:dyDescent="0.25">
      <c r="B9" s="24" t="s">
        <v>115</v>
      </c>
      <c r="C9" s="24" t="s">
        <v>48</v>
      </c>
      <c r="D9" s="23">
        <v>1337.954941</v>
      </c>
      <c r="E9" s="23">
        <f t="shared" si="0"/>
        <v>408076.25700499996</v>
      </c>
      <c r="G9" s="24"/>
      <c r="H9" s="24" t="s">
        <v>115</v>
      </c>
      <c r="I9" s="24" t="s">
        <v>61</v>
      </c>
      <c r="J9" s="24" t="s">
        <v>48</v>
      </c>
      <c r="K9" s="23">
        <v>449.85816299999999</v>
      </c>
      <c r="L9" s="23">
        <f t="shared" si="1"/>
        <v>137206.739715</v>
      </c>
    </row>
    <row r="10" spans="1:12" x14ac:dyDescent="0.25">
      <c r="B10" s="24" t="s">
        <v>115</v>
      </c>
      <c r="C10" s="24" t="s">
        <v>49</v>
      </c>
      <c r="D10" s="23">
        <v>794.67472499999997</v>
      </c>
      <c r="E10" s="23">
        <f t="shared" si="0"/>
        <v>242375.79112499999</v>
      </c>
      <c r="G10" s="24"/>
      <c r="H10" s="24" t="s">
        <v>115</v>
      </c>
      <c r="I10" s="24" t="s">
        <v>61</v>
      </c>
      <c r="J10" s="24" t="s">
        <v>49</v>
      </c>
      <c r="K10" s="23">
        <v>149.153572</v>
      </c>
      <c r="L10" s="23">
        <f t="shared" si="1"/>
        <v>45491.839459999996</v>
      </c>
    </row>
    <row r="11" spans="1:12" x14ac:dyDescent="0.25">
      <c r="B11" s="24" t="s">
        <v>115</v>
      </c>
      <c r="C11" s="24" t="s">
        <v>50</v>
      </c>
      <c r="D11" s="23">
        <v>712.80836499999998</v>
      </c>
      <c r="E11" s="23">
        <f t="shared" si="0"/>
        <v>217406.55132500001</v>
      </c>
      <c r="G11" s="24"/>
      <c r="H11" s="24" t="s">
        <v>115</v>
      </c>
      <c r="I11" s="24" t="s">
        <v>61</v>
      </c>
      <c r="J11" s="24" t="s">
        <v>50</v>
      </c>
      <c r="K11" s="23">
        <v>185.12810400000001</v>
      </c>
      <c r="L11" s="23">
        <f t="shared" si="1"/>
        <v>56464.07172</v>
      </c>
    </row>
    <row r="12" spans="1:12" x14ac:dyDescent="0.25">
      <c r="B12" s="24" t="s">
        <v>115</v>
      </c>
      <c r="C12" s="24" t="s">
        <v>51</v>
      </c>
      <c r="D12" s="23">
        <v>841.27939200000003</v>
      </c>
      <c r="E12" s="23">
        <f t="shared" si="0"/>
        <v>256590.21456000002</v>
      </c>
      <c r="G12" s="24"/>
      <c r="H12" s="24" t="s">
        <v>115</v>
      </c>
      <c r="I12" s="24" t="s">
        <v>61</v>
      </c>
      <c r="J12" s="24" t="s">
        <v>51</v>
      </c>
      <c r="K12" s="23">
        <v>603.69282299999998</v>
      </c>
      <c r="L12" s="23">
        <f t="shared" si="1"/>
        <v>184126.31101499998</v>
      </c>
    </row>
    <row r="13" spans="1:12" x14ac:dyDescent="0.25">
      <c r="B13" s="24" t="s">
        <v>167</v>
      </c>
      <c r="C13" s="24" t="s">
        <v>52</v>
      </c>
      <c r="D13" s="23">
        <v>0.52213299999999996</v>
      </c>
      <c r="E13" s="23">
        <f t="shared" si="0"/>
        <v>159.25056499999999</v>
      </c>
      <c r="G13" s="24"/>
      <c r="H13" s="24" t="s">
        <v>115</v>
      </c>
      <c r="I13" s="24" t="s">
        <v>62</v>
      </c>
      <c r="J13" s="24" t="s">
        <v>52</v>
      </c>
      <c r="K13" s="23">
        <v>696.29965800000002</v>
      </c>
      <c r="L13" s="23">
        <f t="shared" si="1"/>
        <v>212371.39569</v>
      </c>
    </row>
    <row r="14" spans="1:12" x14ac:dyDescent="0.25">
      <c r="B14" s="24" t="s">
        <v>167</v>
      </c>
      <c r="C14" s="24" t="s">
        <v>48</v>
      </c>
      <c r="D14" s="23">
        <v>99.489160999999996</v>
      </c>
      <c r="E14" s="23">
        <f t="shared" si="0"/>
        <v>30344.194104999999</v>
      </c>
      <c r="G14" s="24"/>
      <c r="H14" s="24" t="s">
        <v>115</v>
      </c>
      <c r="I14" s="24" t="s">
        <v>62</v>
      </c>
      <c r="J14" s="24" t="s">
        <v>48</v>
      </c>
      <c r="K14" s="23">
        <v>888.09677799999997</v>
      </c>
      <c r="L14" s="23">
        <f t="shared" si="1"/>
        <v>270869.51728999999</v>
      </c>
    </row>
    <row r="15" spans="1:12" x14ac:dyDescent="0.25">
      <c r="B15" s="24" t="s">
        <v>167</v>
      </c>
      <c r="C15" s="24" t="s">
        <v>49</v>
      </c>
      <c r="D15" s="23">
        <v>24.025459999999999</v>
      </c>
      <c r="E15" s="23">
        <f t="shared" si="0"/>
        <v>7327.7653</v>
      </c>
      <c r="G15" s="24"/>
      <c r="H15" s="24" t="s">
        <v>115</v>
      </c>
      <c r="I15" s="24" t="s">
        <v>62</v>
      </c>
      <c r="J15" s="24" t="s">
        <v>49</v>
      </c>
      <c r="K15" s="23">
        <v>645.52115300000003</v>
      </c>
      <c r="L15" s="23">
        <f t="shared" si="1"/>
        <v>196883.951665</v>
      </c>
    </row>
    <row r="16" spans="1:12" x14ac:dyDescent="0.25">
      <c r="B16" s="24" t="s">
        <v>116</v>
      </c>
      <c r="C16" s="24" t="s">
        <v>52</v>
      </c>
      <c r="D16" s="23">
        <v>1256.703947</v>
      </c>
      <c r="E16" s="23">
        <f t="shared" si="0"/>
        <v>383294.70383499999</v>
      </c>
      <c r="G16" s="24"/>
      <c r="H16" s="24" t="s">
        <v>115</v>
      </c>
      <c r="I16" s="24" t="s">
        <v>62</v>
      </c>
      <c r="J16" s="24" t="s">
        <v>50</v>
      </c>
      <c r="K16" s="23">
        <v>527.68026199999997</v>
      </c>
      <c r="L16" s="23">
        <f t="shared" si="1"/>
        <v>160942.47990999999</v>
      </c>
    </row>
    <row r="17" spans="2:12" x14ac:dyDescent="0.25">
      <c r="B17" s="24" t="s">
        <v>116</v>
      </c>
      <c r="C17" s="24" t="s">
        <v>48</v>
      </c>
      <c r="D17" s="23">
        <v>50.919862000000002</v>
      </c>
      <c r="E17" s="23">
        <f t="shared" si="0"/>
        <v>15530.557910000001</v>
      </c>
      <c r="G17" s="24"/>
      <c r="H17" s="24" t="s">
        <v>115</v>
      </c>
      <c r="I17" s="24" t="s">
        <v>62</v>
      </c>
      <c r="J17" s="24" t="s">
        <v>51</v>
      </c>
      <c r="K17" s="23">
        <v>237.586569</v>
      </c>
      <c r="L17" s="23">
        <f t="shared" si="1"/>
        <v>72463.903544999994</v>
      </c>
    </row>
    <row r="18" spans="2:12" x14ac:dyDescent="0.25">
      <c r="B18" s="24" t="s">
        <v>117</v>
      </c>
      <c r="C18" s="24" t="s">
        <v>52</v>
      </c>
      <c r="D18" s="23">
        <v>934.77014199999996</v>
      </c>
      <c r="E18" s="23">
        <f t="shared" si="0"/>
        <v>285104.89331000001</v>
      </c>
      <c r="G18" s="24"/>
      <c r="H18" s="24" t="s">
        <v>167</v>
      </c>
      <c r="I18" s="24" t="s">
        <v>61</v>
      </c>
      <c r="J18" s="24" t="s">
        <v>52</v>
      </c>
      <c r="K18" s="23">
        <v>0.52213299999999996</v>
      </c>
      <c r="L18" s="23">
        <f t="shared" si="1"/>
        <v>159.25056499999999</v>
      </c>
    </row>
    <row r="19" spans="2:12" x14ac:dyDescent="0.25">
      <c r="B19" s="24" t="s">
        <v>117</v>
      </c>
      <c r="C19" s="24" t="s">
        <v>48</v>
      </c>
      <c r="D19" s="23">
        <v>3120.83977</v>
      </c>
      <c r="E19" s="23">
        <f t="shared" si="0"/>
        <v>951856.12985000003</v>
      </c>
      <c r="G19" s="24"/>
      <c r="H19" s="24" t="s">
        <v>167</v>
      </c>
      <c r="I19" s="24" t="s">
        <v>61</v>
      </c>
      <c r="J19" s="24" t="s">
        <v>48</v>
      </c>
      <c r="K19" s="23">
        <v>99.489160999999996</v>
      </c>
      <c r="L19" s="23">
        <f t="shared" si="1"/>
        <v>30344.194104999999</v>
      </c>
    </row>
    <row r="20" spans="2:12" x14ac:dyDescent="0.25">
      <c r="B20" s="24" t="s">
        <v>117</v>
      </c>
      <c r="C20" s="24" t="s">
        <v>49</v>
      </c>
      <c r="D20" s="23">
        <v>1451.040454</v>
      </c>
      <c r="E20" s="23">
        <f t="shared" si="0"/>
        <v>442567.33846999996</v>
      </c>
      <c r="G20" s="24"/>
      <c r="H20" s="24" t="s">
        <v>167</v>
      </c>
      <c r="I20" s="24" t="s">
        <v>61</v>
      </c>
      <c r="J20" s="24" t="s">
        <v>49</v>
      </c>
      <c r="K20" s="23">
        <v>24.025459999999999</v>
      </c>
      <c r="L20" s="23">
        <f t="shared" si="1"/>
        <v>7327.7653</v>
      </c>
    </row>
    <row r="21" spans="2:12" x14ac:dyDescent="0.25">
      <c r="B21" s="24" t="s">
        <v>117</v>
      </c>
      <c r="C21" s="24" t="s">
        <v>50</v>
      </c>
      <c r="D21" s="23">
        <v>151.71683899999999</v>
      </c>
      <c r="E21" s="23">
        <f t="shared" si="0"/>
        <v>46273.635894999999</v>
      </c>
      <c r="G21" s="24"/>
      <c r="H21" s="24" t="s">
        <v>116</v>
      </c>
      <c r="I21" s="24" t="s">
        <v>67</v>
      </c>
      <c r="J21" s="24" t="s">
        <v>52</v>
      </c>
      <c r="K21" s="23">
        <v>1254.956079</v>
      </c>
      <c r="L21" s="23">
        <f t="shared" si="1"/>
        <v>382761.60409500002</v>
      </c>
    </row>
    <row r="22" spans="2:12" x14ac:dyDescent="0.25">
      <c r="B22" s="24" t="s">
        <v>117</v>
      </c>
      <c r="C22" s="24" t="s">
        <v>51</v>
      </c>
      <c r="D22" s="23">
        <v>54.988211</v>
      </c>
      <c r="E22" s="23">
        <f t="shared" si="0"/>
        <v>16771.404354999999</v>
      </c>
      <c r="G22" s="24"/>
      <c r="H22" s="24" t="s">
        <v>116</v>
      </c>
      <c r="I22" s="24" t="s">
        <v>67</v>
      </c>
      <c r="J22" s="24" t="s">
        <v>48</v>
      </c>
      <c r="K22" s="23">
        <v>50.919862000000002</v>
      </c>
      <c r="L22" s="23">
        <f t="shared" si="1"/>
        <v>15530.557910000001</v>
      </c>
    </row>
    <row r="23" spans="2:12" x14ac:dyDescent="0.25">
      <c r="B23" s="24" t="s">
        <v>118</v>
      </c>
      <c r="C23" s="24" t="s">
        <v>52</v>
      </c>
      <c r="D23" s="23">
        <v>303.20533899999998</v>
      </c>
      <c r="E23" s="23">
        <f t="shared" si="0"/>
        <v>92477.628394999992</v>
      </c>
      <c r="G23" s="24"/>
      <c r="H23" s="24" t="s">
        <v>117</v>
      </c>
      <c r="I23" s="24" t="s">
        <v>61</v>
      </c>
      <c r="J23" s="24" t="s">
        <v>52</v>
      </c>
      <c r="K23" s="23">
        <v>934.77014199999996</v>
      </c>
      <c r="L23" s="23">
        <f t="shared" si="1"/>
        <v>285104.89331000001</v>
      </c>
    </row>
    <row r="24" spans="2:12" x14ac:dyDescent="0.25">
      <c r="B24" s="24" t="s">
        <v>118</v>
      </c>
      <c r="C24" s="24" t="s">
        <v>50</v>
      </c>
      <c r="D24" s="23">
        <v>79.078671999999997</v>
      </c>
      <c r="E24" s="23">
        <f t="shared" si="0"/>
        <v>24118.99496</v>
      </c>
      <c r="G24" s="24"/>
      <c r="H24" s="24" t="s">
        <v>117</v>
      </c>
      <c r="I24" s="24" t="s">
        <v>61</v>
      </c>
      <c r="J24" s="24" t="s">
        <v>48</v>
      </c>
      <c r="K24" s="23">
        <v>3120.5711620000002</v>
      </c>
      <c r="L24" s="23">
        <f t="shared" si="1"/>
        <v>951774.20441000001</v>
      </c>
    </row>
    <row r="25" spans="2:12" x14ac:dyDescent="0.25">
      <c r="B25" s="24" t="s">
        <v>119</v>
      </c>
      <c r="C25" s="24" t="s">
        <v>52</v>
      </c>
      <c r="D25" s="23">
        <v>635.00067799999999</v>
      </c>
      <c r="E25" s="23">
        <f t="shared" si="0"/>
        <v>193675.20679</v>
      </c>
      <c r="G25" s="24"/>
      <c r="H25" s="24" t="s">
        <v>117</v>
      </c>
      <c r="I25" s="24" t="s">
        <v>61</v>
      </c>
      <c r="J25" s="24" t="s">
        <v>49</v>
      </c>
      <c r="K25" s="23">
        <v>1451.040454</v>
      </c>
      <c r="L25" s="23">
        <f t="shared" si="1"/>
        <v>442567.33846999996</v>
      </c>
    </row>
    <row r="26" spans="2:12" x14ac:dyDescent="0.25">
      <c r="B26" s="24" t="s">
        <v>119</v>
      </c>
      <c r="C26" s="24" t="s">
        <v>48</v>
      </c>
      <c r="D26" s="23">
        <v>97.198575000000005</v>
      </c>
      <c r="E26" s="23">
        <f t="shared" si="0"/>
        <v>29645.565375000002</v>
      </c>
      <c r="G26" s="24"/>
      <c r="H26" s="24" t="s">
        <v>117</v>
      </c>
      <c r="I26" s="24" t="s">
        <v>61</v>
      </c>
      <c r="J26" s="24" t="s">
        <v>50</v>
      </c>
      <c r="K26" s="23">
        <v>151.71683899999999</v>
      </c>
      <c r="L26" s="23">
        <f t="shared" si="1"/>
        <v>46273.635894999999</v>
      </c>
    </row>
    <row r="27" spans="2:12" x14ac:dyDescent="0.25">
      <c r="B27" s="24" t="s">
        <v>168</v>
      </c>
      <c r="C27" s="24" t="s">
        <v>52</v>
      </c>
      <c r="D27" s="23">
        <v>3.9589059999999998</v>
      </c>
      <c r="E27" s="23">
        <f t="shared" si="0"/>
        <v>1207.46633</v>
      </c>
      <c r="G27" s="24"/>
      <c r="H27" s="24" t="s">
        <v>117</v>
      </c>
      <c r="I27" s="24" t="s">
        <v>61</v>
      </c>
      <c r="J27" s="24" t="s">
        <v>51</v>
      </c>
      <c r="K27" s="23">
        <v>54.988211</v>
      </c>
      <c r="L27" s="23">
        <f t="shared" si="1"/>
        <v>16771.404354999999</v>
      </c>
    </row>
    <row r="28" spans="2:12" x14ac:dyDescent="0.25">
      <c r="B28" s="24" t="s">
        <v>168</v>
      </c>
      <c r="C28" s="24" t="s">
        <v>48</v>
      </c>
      <c r="D28" s="23">
        <v>0.212728</v>
      </c>
      <c r="E28" s="23">
        <f t="shared" si="0"/>
        <v>64.882040000000003</v>
      </c>
      <c r="G28" s="24"/>
      <c r="H28" s="24" t="s">
        <v>118</v>
      </c>
      <c r="I28" s="24" t="s">
        <v>62</v>
      </c>
      <c r="J28" s="24" t="s">
        <v>52</v>
      </c>
      <c r="K28" s="23">
        <v>303.20533899999998</v>
      </c>
      <c r="L28" s="23">
        <f t="shared" si="1"/>
        <v>92477.628394999992</v>
      </c>
    </row>
    <row r="29" spans="2:12" x14ac:dyDescent="0.25">
      <c r="B29" s="24" t="s">
        <v>168</v>
      </c>
      <c r="C29" s="24" t="s">
        <v>49</v>
      </c>
      <c r="D29" s="23">
        <v>1.4596439999999999</v>
      </c>
      <c r="E29" s="23">
        <f t="shared" si="0"/>
        <v>445.19141999999999</v>
      </c>
      <c r="G29" s="24"/>
      <c r="H29" s="24" t="s">
        <v>118</v>
      </c>
      <c r="I29" s="24" t="s">
        <v>62</v>
      </c>
      <c r="J29" s="24" t="s">
        <v>50</v>
      </c>
      <c r="K29" s="23">
        <v>79.078671999999997</v>
      </c>
      <c r="L29" s="23">
        <f t="shared" si="1"/>
        <v>24118.99496</v>
      </c>
    </row>
    <row r="30" spans="2:12" x14ac:dyDescent="0.25">
      <c r="B30" s="24" t="s">
        <v>120</v>
      </c>
      <c r="C30" s="24" t="s">
        <v>52</v>
      </c>
      <c r="D30" s="23">
        <v>1621.5724379999999</v>
      </c>
      <c r="E30" s="23">
        <f t="shared" si="0"/>
        <v>494579.59359</v>
      </c>
      <c r="G30" s="24"/>
      <c r="H30" s="24" t="s">
        <v>119</v>
      </c>
      <c r="I30" s="24" t="s">
        <v>62</v>
      </c>
      <c r="J30" s="24" t="s">
        <v>52</v>
      </c>
      <c r="K30" s="23">
        <v>635.00067799999999</v>
      </c>
      <c r="L30" s="23">
        <f t="shared" si="1"/>
        <v>193675.20679</v>
      </c>
    </row>
    <row r="31" spans="2:12" x14ac:dyDescent="0.25">
      <c r="B31" s="24" t="s">
        <v>120</v>
      </c>
      <c r="C31" s="24" t="s">
        <v>48</v>
      </c>
      <c r="D31" s="23">
        <v>1246.408502</v>
      </c>
      <c r="E31" s="23">
        <f t="shared" si="0"/>
        <v>380154.59311000002</v>
      </c>
      <c r="G31" s="24"/>
      <c r="H31" s="24" t="s">
        <v>119</v>
      </c>
      <c r="I31" s="24" t="s">
        <v>62</v>
      </c>
      <c r="J31" s="24" t="s">
        <v>48</v>
      </c>
      <c r="K31" s="23">
        <v>97.198575000000005</v>
      </c>
      <c r="L31" s="23">
        <f t="shared" si="1"/>
        <v>29645.565375000002</v>
      </c>
    </row>
    <row r="32" spans="2:12" x14ac:dyDescent="0.25">
      <c r="B32" s="24" t="s">
        <v>120</v>
      </c>
      <c r="C32" s="24" t="s">
        <v>49</v>
      </c>
      <c r="D32" s="23">
        <v>497.13611300000002</v>
      </c>
      <c r="E32" s="23">
        <f t="shared" si="0"/>
        <v>151626.51446500001</v>
      </c>
      <c r="G32" s="24"/>
      <c r="H32" s="24" t="s">
        <v>168</v>
      </c>
      <c r="I32" s="24" t="s">
        <v>61</v>
      </c>
      <c r="J32" s="24" t="s">
        <v>52</v>
      </c>
      <c r="K32" s="23">
        <v>3.9589059999999998</v>
      </c>
      <c r="L32" s="23">
        <f t="shared" si="1"/>
        <v>1207.46633</v>
      </c>
    </row>
    <row r="33" spans="2:12" x14ac:dyDescent="0.25">
      <c r="B33" s="24" t="s">
        <v>120</v>
      </c>
      <c r="C33" s="24" t="s">
        <v>50</v>
      </c>
      <c r="D33" s="23">
        <v>134.745058</v>
      </c>
      <c r="E33" s="23">
        <f t="shared" si="0"/>
        <v>41097.242689999999</v>
      </c>
      <c r="G33" s="24"/>
      <c r="H33" s="24" t="s">
        <v>168</v>
      </c>
      <c r="I33" s="24" t="s">
        <v>61</v>
      </c>
      <c r="J33" s="24" t="s">
        <v>48</v>
      </c>
      <c r="K33" s="23">
        <v>0.212728</v>
      </c>
      <c r="L33" s="23">
        <f t="shared" si="1"/>
        <v>64.882040000000003</v>
      </c>
    </row>
    <row r="34" spans="2:12" x14ac:dyDescent="0.25">
      <c r="B34" s="24" t="s">
        <v>120</v>
      </c>
      <c r="C34" s="24" t="s">
        <v>51</v>
      </c>
      <c r="D34" s="23">
        <v>59.215952000000001</v>
      </c>
      <c r="E34" s="23">
        <f t="shared" si="0"/>
        <v>18060.86536</v>
      </c>
      <c r="G34" s="24"/>
      <c r="H34" s="24" t="s">
        <v>168</v>
      </c>
      <c r="I34" s="24" t="s">
        <v>61</v>
      </c>
      <c r="J34" s="24" t="s">
        <v>49</v>
      </c>
      <c r="K34" s="23">
        <v>1.4596439999999999</v>
      </c>
      <c r="L34" s="23">
        <f t="shared" si="1"/>
        <v>445.19141999999999</v>
      </c>
    </row>
    <row r="35" spans="2:12" x14ac:dyDescent="0.25">
      <c r="B35" s="24" t="s">
        <v>121</v>
      </c>
      <c r="C35" s="24" t="s">
        <v>52</v>
      </c>
      <c r="D35" s="23">
        <v>0.119056</v>
      </c>
      <c r="E35" s="23">
        <f t="shared" si="0"/>
        <v>36.312080000000002</v>
      </c>
      <c r="G35" s="24"/>
      <c r="H35" s="24" t="s">
        <v>120</v>
      </c>
      <c r="I35" s="24" t="s">
        <v>61</v>
      </c>
      <c r="J35" s="24" t="s">
        <v>52</v>
      </c>
      <c r="K35" s="23">
        <v>1152.9792299999999</v>
      </c>
      <c r="L35" s="23">
        <f t="shared" si="1"/>
        <v>351658.66514999996</v>
      </c>
    </row>
    <row r="36" spans="2:12" x14ac:dyDescent="0.25">
      <c r="B36" s="24" t="s">
        <v>121</v>
      </c>
      <c r="C36" s="24" t="s">
        <v>48</v>
      </c>
      <c r="D36" s="23">
        <v>6.1584830000000004</v>
      </c>
      <c r="E36" s="23">
        <f t="shared" si="0"/>
        <v>1878.3373150000002</v>
      </c>
      <c r="G36" s="24"/>
      <c r="H36" s="24" t="s">
        <v>120</v>
      </c>
      <c r="I36" s="24" t="s">
        <v>61</v>
      </c>
      <c r="J36" s="24" t="s">
        <v>48</v>
      </c>
      <c r="K36" s="23">
        <v>679.83055400000001</v>
      </c>
      <c r="L36" s="23">
        <f t="shared" si="1"/>
        <v>207348.31896999999</v>
      </c>
    </row>
    <row r="37" spans="2:12" x14ac:dyDescent="0.25">
      <c r="B37" s="24" t="s">
        <v>122</v>
      </c>
      <c r="C37" s="24" t="s">
        <v>52</v>
      </c>
      <c r="D37" s="23">
        <v>55.453719</v>
      </c>
      <c r="E37" s="23">
        <f t="shared" si="0"/>
        <v>16913.384295</v>
      </c>
      <c r="G37" s="24"/>
      <c r="H37" s="24" t="s">
        <v>120</v>
      </c>
      <c r="I37" s="24" t="s">
        <v>61</v>
      </c>
      <c r="J37" s="24" t="s">
        <v>49</v>
      </c>
      <c r="K37" s="23">
        <v>126.948077</v>
      </c>
      <c r="L37" s="23">
        <f t="shared" si="1"/>
        <v>38719.163484999997</v>
      </c>
    </row>
    <row r="38" spans="2:12" x14ac:dyDescent="0.25">
      <c r="B38" s="24" t="s">
        <v>123</v>
      </c>
      <c r="C38" s="24" t="s">
        <v>52</v>
      </c>
      <c r="D38" s="23">
        <v>80.979029999999995</v>
      </c>
      <c r="E38" s="23">
        <f t="shared" si="0"/>
        <v>24698.604149999999</v>
      </c>
      <c r="G38" s="24"/>
      <c r="H38" s="24" t="s">
        <v>120</v>
      </c>
      <c r="I38" s="24" t="s">
        <v>61</v>
      </c>
      <c r="J38" s="24" t="s">
        <v>50</v>
      </c>
      <c r="K38" s="23">
        <v>2.2331949999999998</v>
      </c>
      <c r="L38" s="23">
        <f t="shared" si="1"/>
        <v>681.12447499999996</v>
      </c>
    </row>
    <row r="39" spans="2:12" x14ac:dyDescent="0.25">
      <c r="B39" s="24" t="s">
        <v>123</v>
      </c>
      <c r="C39" s="24" t="s">
        <v>48</v>
      </c>
      <c r="D39" s="23">
        <v>339.45708300000001</v>
      </c>
      <c r="E39" s="23">
        <f t="shared" si="0"/>
        <v>103534.410315</v>
      </c>
      <c r="G39" s="24"/>
      <c r="H39" s="24" t="s">
        <v>120</v>
      </c>
      <c r="I39" s="24" t="s">
        <v>62</v>
      </c>
      <c r="J39" s="24" t="s">
        <v>52</v>
      </c>
      <c r="K39" s="23">
        <v>468.59320700000001</v>
      </c>
      <c r="L39" s="23">
        <f t="shared" si="1"/>
        <v>142920.92813499999</v>
      </c>
    </row>
    <row r="40" spans="2:12" x14ac:dyDescent="0.25">
      <c r="B40" s="24" t="s">
        <v>123</v>
      </c>
      <c r="C40" s="24" t="s">
        <v>49</v>
      </c>
      <c r="D40" s="23">
        <v>76.994816</v>
      </c>
      <c r="E40" s="23">
        <f t="shared" si="0"/>
        <v>23483.418880000001</v>
      </c>
      <c r="G40" s="24"/>
      <c r="H40" s="24" t="s">
        <v>120</v>
      </c>
      <c r="I40" s="24" t="s">
        <v>62</v>
      </c>
      <c r="J40" s="24" t="s">
        <v>48</v>
      </c>
      <c r="K40" s="23">
        <v>566.57794799999999</v>
      </c>
      <c r="L40" s="23">
        <f t="shared" si="1"/>
        <v>172806.27413999999</v>
      </c>
    </row>
    <row r="41" spans="2:12" x14ac:dyDescent="0.25">
      <c r="B41" s="24" t="s">
        <v>124</v>
      </c>
      <c r="C41" s="24" t="s">
        <v>52</v>
      </c>
      <c r="D41" s="23">
        <v>106.144367</v>
      </c>
      <c r="E41" s="23">
        <f t="shared" si="0"/>
        <v>32374.031934999999</v>
      </c>
      <c r="G41" s="24"/>
      <c r="H41" s="24" t="s">
        <v>120</v>
      </c>
      <c r="I41" s="24" t="s">
        <v>62</v>
      </c>
      <c r="J41" s="24" t="s">
        <v>49</v>
      </c>
      <c r="K41" s="23">
        <v>370.18803700000001</v>
      </c>
      <c r="L41" s="23">
        <f t="shared" si="1"/>
        <v>112907.351285</v>
      </c>
    </row>
    <row r="42" spans="2:12" x14ac:dyDescent="0.25">
      <c r="B42" s="24" t="s">
        <v>124</v>
      </c>
      <c r="C42" s="24" t="s">
        <v>48</v>
      </c>
      <c r="D42" s="23">
        <v>231.97026199999999</v>
      </c>
      <c r="E42" s="23">
        <f t="shared" si="0"/>
        <v>70750.929909999992</v>
      </c>
      <c r="G42" s="24"/>
      <c r="H42" s="24" t="s">
        <v>120</v>
      </c>
      <c r="I42" s="24" t="s">
        <v>62</v>
      </c>
      <c r="J42" s="24" t="s">
        <v>50</v>
      </c>
      <c r="K42" s="23">
        <v>132.51186300000001</v>
      </c>
      <c r="L42" s="23">
        <f t="shared" si="1"/>
        <v>40416.118215000002</v>
      </c>
    </row>
    <row r="43" spans="2:12" x14ac:dyDescent="0.25">
      <c r="B43" s="24" t="s">
        <v>124</v>
      </c>
      <c r="C43" s="24" t="s">
        <v>49</v>
      </c>
      <c r="D43" s="23">
        <v>253.98997299999999</v>
      </c>
      <c r="E43" s="23">
        <f t="shared" si="0"/>
        <v>77466.941764999996</v>
      </c>
      <c r="G43" s="24"/>
      <c r="H43" s="24" t="s">
        <v>120</v>
      </c>
      <c r="I43" s="24" t="s">
        <v>62</v>
      </c>
      <c r="J43" s="24" t="s">
        <v>51</v>
      </c>
      <c r="K43" s="23">
        <v>59.215952000000001</v>
      </c>
      <c r="L43" s="23">
        <f t="shared" si="1"/>
        <v>18060.86536</v>
      </c>
    </row>
    <row r="44" spans="2:12" x14ac:dyDescent="0.25">
      <c r="B44" s="24" t="s">
        <v>125</v>
      </c>
      <c r="C44" s="24" t="s">
        <v>52</v>
      </c>
      <c r="D44" s="23">
        <v>0.42576599999999998</v>
      </c>
      <c r="E44" s="23">
        <f t="shared" si="0"/>
        <v>129.85863000000001</v>
      </c>
      <c r="G44" s="24"/>
      <c r="H44" s="24" t="s">
        <v>122</v>
      </c>
      <c r="I44" s="24" t="s">
        <v>67</v>
      </c>
      <c r="J44" s="24" t="s">
        <v>52</v>
      </c>
      <c r="K44" s="23">
        <v>55.453719</v>
      </c>
      <c r="L44" s="23">
        <f t="shared" si="1"/>
        <v>16913.384295</v>
      </c>
    </row>
    <row r="45" spans="2:12" x14ac:dyDescent="0.25">
      <c r="B45" s="24" t="s">
        <v>125</v>
      </c>
      <c r="C45" s="24" t="s">
        <v>48</v>
      </c>
      <c r="D45" s="23">
        <v>0.152532</v>
      </c>
      <c r="E45" s="23">
        <f t="shared" si="0"/>
        <v>46.522260000000003</v>
      </c>
      <c r="G45" s="24"/>
      <c r="H45" s="24" t="s">
        <v>123</v>
      </c>
      <c r="I45" s="24" t="s">
        <v>61</v>
      </c>
      <c r="J45" s="24" t="s">
        <v>52</v>
      </c>
      <c r="K45" s="23">
        <v>80.979029999999995</v>
      </c>
      <c r="L45" s="23">
        <f t="shared" si="1"/>
        <v>24698.604149999999</v>
      </c>
    </row>
    <row r="46" spans="2:12" x14ac:dyDescent="0.25">
      <c r="B46" s="24" t="s">
        <v>125</v>
      </c>
      <c r="C46" s="24" t="s">
        <v>50</v>
      </c>
      <c r="D46" s="23">
        <v>1.345159</v>
      </c>
      <c r="E46" s="23">
        <f t="shared" si="0"/>
        <v>410.27349500000003</v>
      </c>
      <c r="G46" s="24"/>
      <c r="H46" s="24" t="s">
        <v>123</v>
      </c>
      <c r="I46" s="24" t="s">
        <v>61</v>
      </c>
      <c r="J46" s="24" t="s">
        <v>48</v>
      </c>
      <c r="K46" s="23">
        <v>339.45708300000001</v>
      </c>
      <c r="L46" s="23">
        <f t="shared" si="1"/>
        <v>103534.410315</v>
      </c>
    </row>
    <row r="47" spans="2:12" x14ac:dyDescent="0.25">
      <c r="B47" s="24" t="s">
        <v>126</v>
      </c>
      <c r="C47" s="24" t="s">
        <v>52</v>
      </c>
      <c r="D47" s="23">
        <v>42.385001000000003</v>
      </c>
      <c r="E47" s="23">
        <f t="shared" si="0"/>
        <v>12927.425305000001</v>
      </c>
      <c r="G47" s="24"/>
      <c r="H47" s="24" t="s">
        <v>123</v>
      </c>
      <c r="I47" s="24" t="s">
        <v>61</v>
      </c>
      <c r="J47" s="24" t="s">
        <v>49</v>
      </c>
      <c r="K47" s="23">
        <v>76.994816</v>
      </c>
      <c r="L47" s="23">
        <f t="shared" si="1"/>
        <v>23483.418880000001</v>
      </c>
    </row>
    <row r="48" spans="2:12" x14ac:dyDescent="0.25">
      <c r="B48" s="24" t="s">
        <v>127</v>
      </c>
      <c r="C48" s="24" t="s">
        <v>52</v>
      </c>
      <c r="D48" s="23">
        <v>10.811451</v>
      </c>
      <c r="E48" s="23">
        <f t="shared" si="0"/>
        <v>3297.4925549999998</v>
      </c>
      <c r="G48" s="24"/>
      <c r="H48" s="24" t="s">
        <v>124</v>
      </c>
      <c r="I48" s="24" t="s">
        <v>61</v>
      </c>
      <c r="J48" s="24" t="s">
        <v>52</v>
      </c>
      <c r="K48" s="23">
        <v>106.144367</v>
      </c>
      <c r="L48" s="23">
        <f t="shared" si="1"/>
        <v>32374.031934999999</v>
      </c>
    </row>
    <row r="49" spans="2:12" x14ac:dyDescent="0.25">
      <c r="B49" s="24" t="s">
        <v>128</v>
      </c>
      <c r="C49" s="24" t="s">
        <v>52</v>
      </c>
      <c r="D49" s="23">
        <v>294.89743800000002</v>
      </c>
      <c r="E49" s="23">
        <f t="shared" si="0"/>
        <v>89943.718590000004</v>
      </c>
      <c r="G49" s="24"/>
      <c r="H49" s="24" t="s">
        <v>124</v>
      </c>
      <c r="I49" s="24" t="s">
        <v>61</v>
      </c>
      <c r="J49" s="24" t="s">
        <v>48</v>
      </c>
      <c r="K49" s="23">
        <v>231.97026199999999</v>
      </c>
      <c r="L49" s="23">
        <f t="shared" si="1"/>
        <v>70750.929909999992</v>
      </c>
    </row>
    <row r="50" spans="2:12" x14ac:dyDescent="0.25">
      <c r="B50" s="24" t="s">
        <v>128</v>
      </c>
      <c r="C50" s="24" t="s">
        <v>49</v>
      </c>
      <c r="D50" s="23">
        <v>3.853351</v>
      </c>
      <c r="E50" s="23">
        <f t="shared" si="0"/>
        <v>1175.2720549999999</v>
      </c>
      <c r="G50" s="24"/>
      <c r="H50" s="24" t="s">
        <v>124</v>
      </c>
      <c r="I50" s="24" t="s">
        <v>61</v>
      </c>
      <c r="J50" s="24" t="s">
        <v>49</v>
      </c>
      <c r="K50" s="23">
        <v>253.98997299999999</v>
      </c>
      <c r="L50" s="23">
        <f t="shared" si="1"/>
        <v>77466.941764999996</v>
      </c>
    </row>
    <row r="51" spans="2:12" x14ac:dyDescent="0.25">
      <c r="B51" s="24" t="s">
        <v>129</v>
      </c>
      <c r="C51" s="24" t="s">
        <v>52</v>
      </c>
      <c r="D51" s="23">
        <v>930.77839600000004</v>
      </c>
      <c r="E51" s="23">
        <f t="shared" si="0"/>
        <v>283887.41078000003</v>
      </c>
      <c r="G51" s="24"/>
      <c r="H51" s="24" t="s">
        <v>125</v>
      </c>
      <c r="J51" s="24" t="s">
        <v>52</v>
      </c>
      <c r="K51" s="23">
        <v>0.42576599999999998</v>
      </c>
      <c r="L51" s="23">
        <f t="shared" si="1"/>
        <v>129.85863000000001</v>
      </c>
    </row>
    <row r="52" spans="2:12" x14ac:dyDescent="0.25">
      <c r="B52" s="24" t="s">
        <v>129</v>
      </c>
      <c r="C52" s="24" t="s">
        <v>48</v>
      </c>
      <c r="D52" s="23">
        <v>1941.253457</v>
      </c>
      <c r="E52" s="23">
        <f t="shared" si="0"/>
        <v>592082.30438500002</v>
      </c>
      <c r="G52" s="24"/>
      <c r="H52" s="24" t="s">
        <v>125</v>
      </c>
      <c r="J52" s="24" t="s">
        <v>48</v>
      </c>
      <c r="K52" s="23">
        <v>0.152532</v>
      </c>
      <c r="L52" s="23">
        <f t="shared" si="1"/>
        <v>46.522260000000003</v>
      </c>
    </row>
    <row r="53" spans="2:12" x14ac:dyDescent="0.25">
      <c r="B53" s="24" t="s">
        <v>129</v>
      </c>
      <c r="C53" s="24" t="s">
        <v>49</v>
      </c>
      <c r="D53" s="23">
        <v>2335.670271</v>
      </c>
      <c r="E53" s="23">
        <f t="shared" si="0"/>
        <v>712379.43265500001</v>
      </c>
      <c r="G53" s="24"/>
      <c r="H53" s="24" t="s">
        <v>125</v>
      </c>
      <c r="I53" s="24" t="s">
        <v>61</v>
      </c>
      <c r="J53" s="24" t="s">
        <v>50</v>
      </c>
      <c r="K53" s="23">
        <v>1.345159</v>
      </c>
      <c r="L53" s="23">
        <f t="shared" si="1"/>
        <v>410.27349500000003</v>
      </c>
    </row>
    <row r="54" spans="2:12" x14ac:dyDescent="0.25">
      <c r="B54" s="24" t="s">
        <v>129</v>
      </c>
      <c r="C54" s="24" t="s">
        <v>50</v>
      </c>
      <c r="D54" s="23">
        <v>871.26265899999999</v>
      </c>
      <c r="E54" s="23">
        <f t="shared" si="0"/>
        <v>265735.110995</v>
      </c>
      <c r="G54" s="24"/>
      <c r="H54" s="24" t="s">
        <v>126</v>
      </c>
      <c r="I54" s="24" t="s">
        <v>62</v>
      </c>
      <c r="J54" s="24" t="s">
        <v>52</v>
      </c>
      <c r="K54" s="23">
        <v>42.385001000000003</v>
      </c>
      <c r="L54" s="23">
        <f t="shared" si="1"/>
        <v>12927.425305000001</v>
      </c>
    </row>
    <row r="55" spans="2:12" x14ac:dyDescent="0.25">
      <c r="B55" s="24" t="s">
        <v>129</v>
      </c>
      <c r="C55" s="24" t="s">
        <v>51</v>
      </c>
      <c r="D55" s="23">
        <v>57.280583999999998</v>
      </c>
      <c r="E55" s="23">
        <f t="shared" si="0"/>
        <v>17470.578119999998</v>
      </c>
      <c r="G55" s="24"/>
      <c r="H55" s="24" t="s">
        <v>127</v>
      </c>
      <c r="I55" s="24" t="s">
        <v>61</v>
      </c>
      <c r="J55" s="24" t="s">
        <v>52</v>
      </c>
      <c r="K55" s="23">
        <v>10.811451</v>
      </c>
      <c r="L55" s="23">
        <f t="shared" si="1"/>
        <v>3297.4925549999998</v>
      </c>
    </row>
    <row r="56" spans="2:12" x14ac:dyDescent="0.25">
      <c r="B56" s="24" t="s">
        <v>130</v>
      </c>
      <c r="C56" s="24" t="s">
        <v>52</v>
      </c>
      <c r="D56" s="23">
        <v>131.33188000000001</v>
      </c>
      <c r="E56" s="23">
        <f t="shared" si="0"/>
        <v>40056.223400000003</v>
      </c>
      <c r="G56" s="24"/>
      <c r="H56" s="24" t="s">
        <v>128</v>
      </c>
      <c r="I56" s="24" t="s">
        <v>62</v>
      </c>
      <c r="J56" s="24" t="s">
        <v>52</v>
      </c>
      <c r="K56" s="23">
        <v>294.89743800000002</v>
      </c>
      <c r="L56" s="23">
        <f t="shared" si="1"/>
        <v>89943.718590000004</v>
      </c>
    </row>
    <row r="57" spans="2:12" x14ac:dyDescent="0.25">
      <c r="B57" s="24" t="s">
        <v>130</v>
      </c>
      <c r="C57" s="24" t="s">
        <v>48</v>
      </c>
      <c r="D57" s="23">
        <v>24.157499000000001</v>
      </c>
      <c r="E57" s="23">
        <f t="shared" si="0"/>
        <v>7368.0371950000008</v>
      </c>
      <c r="G57" s="24"/>
      <c r="H57" s="24" t="s">
        <v>128</v>
      </c>
      <c r="I57" s="24" t="s">
        <v>62</v>
      </c>
      <c r="J57" s="24" t="s">
        <v>49</v>
      </c>
      <c r="K57" s="23">
        <v>3.853351</v>
      </c>
      <c r="L57" s="23">
        <f t="shared" si="1"/>
        <v>1175.2720549999999</v>
      </c>
    </row>
    <row r="58" spans="2:12" x14ac:dyDescent="0.25">
      <c r="B58" s="24" t="s">
        <v>130</v>
      </c>
      <c r="C58" s="24" t="s">
        <v>49</v>
      </c>
      <c r="D58" s="23">
        <v>21.912137000000001</v>
      </c>
      <c r="E58" s="23">
        <f t="shared" si="0"/>
        <v>6683.2017850000002</v>
      </c>
      <c r="G58" s="24"/>
      <c r="H58" s="24" t="s">
        <v>129</v>
      </c>
      <c r="I58" s="24" t="s">
        <v>61</v>
      </c>
      <c r="J58" s="24" t="s">
        <v>52</v>
      </c>
      <c r="K58" s="23">
        <v>930.77839600000004</v>
      </c>
      <c r="L58" s="23">
        <f t="shared" si="1"/>
        <v>283887.41078000003</v>
      </c>
    </row>
    <row r="59" spans="2:12" x14ac:dyDescent="0.25">
      <c r="B59" s="24" t="s">
        <v>130</v>
      </c>
      <c r="C59" s="24" t="s">
        <v>50</v>
      </c>
      <c r="D59" s="23">
        <v>68.114772000000002</v>
      </c>
      <c r="E59" s="23">
        <f t="shared" si="0"/>
        <v>20775.00546</v>
      </c>
      <c r="G59" s="24"/>
      <c r="H59" s="24" t="s">
        <v>129</v>
      </c>
      <c r="I59" s="24" t="s">
        <v>61</v>
      </c>
      <c r="J59" s="24" t="s">
        <v>48</v>
      </c>
      <c r="K59" s="23">
        <v>1941.253457</v>
      </c>
      <c r="L59" s="23">
        <f t="shared" si="1"/>
        <v>592082.30438500002</v>
      </c>
    </row>
    <row r="60" spans="2:12" x14ac:dyDescent="0.25">
      <c r="B60" s="24" t="s">
        <v>130</v>
      </c>
      <c r="C60" s="24" t="s">
        <v>51</v>
      </c>
      <c r="D60" s="23">
        <v>170.10135099999999</v>
      </c>
      <c r="E60" s="23">
        <f t="shared" si="0"/>
        <v>51880.912055000001</v>
      </c>
      <c r="G60" s="24"/>
      <c r="H60" s="24" t="s">
        <v>129</v>
      </c>
      <c r="I60" s="24" t="s">
        <v>61</v>
      </c>
      <c r="J60" s="24" t="s">
        <v>49</v>
      </c>
      <c r="K60" s="23">
        <v>2335.670271</v>
      </c>
      <c r="L60" s="23">
        <f t="shared" si="1"/>
        <v>712379.43265500001</v>
      </c>
    </row>
    <row r="61" spans="2:12" x14ac:dyDescent="0.25">
      <c r="B61" s="24" t="s">
        <v>131</v>
      </c>
      <c r="C61" s="24" t="s">
        <v>52</v>
      </c>
      <c r="D61" s="23">
        <v>239.28448499999999</v>
      </c>
      <c r="E61" s="23">
        <f t="shared" si="0"/>
        <v>72981.767924999993</v>
      </c>
      <c r="G61" s="24"/>
      <c r="H61" s="24" t="s">
        <v>129</v>
      </c>
      <c r="I61" s="24" t="s">
        <v>61</v>
      </c>
      <c r="J61" s="24" t="s">
        <v>50</v>
      </c>
      <c r="K61" s="23">
        <v>871.26265899999999</v>
      </c>
      <c r="L61" s="23">
        <f t="shared" si="1"/>
        <v>265735.110995</v>
      </c>
    </row>
    <row r="62" spans="2:12" x14ac:dyDescent="0.25">
      <c r="B62" s="24" t="s">
        <v>131</v>
      </c>
      <c r="C62" s="24" t="s">
        <v>48</v>
      </c>
      <c r="D62" s="23">
        <v>117.85876399999999</v>
      </c>
      <c r="E62" s="23">
        <f t="shared" si="0"/>
        <v>35946.923019999995</v>
      </c>
      <c r="G62" s="24"/>
      <c r="H62" s="24" t="s">
        <v>129</v>
      </c>
      <c r="I62" s="24" t="s">
        <v>61</v>
      </c>
      <c r="J62" s="24" t="s">
        <v>51</v>
      </c>
      <c r="K62" s="23">
        <v>57.280583999999998</v>
      </c>
      <c r="L62" s="23">
        <f t="shared" si="1"/>
        <v>17470.578119999998</v>
      </c>
    </row>
    <row r="63" spans="2:12" x14ac:dyDescent="0.25">
      <c r="B63" s="24" t="s">
        <v>132</v>
      </c>
      <c r="C63" s="24" t="s">
        <v>52</v>
      </c>
      <c r="D63" s="23">
        <v>17.542611999999998</v>
      </c>
      <c r="E63" s="23">
        <f t="shared" si="0"/>
        <v>5350.4966599999998</v>
      </c>
      <c r="G63" s="24"/>
      <c r="H63" s="24" t="s">
        <v>130</v>
      </c>
      <c r="I63" s="24" t="s">
        <v>61</v>
      </c>
      <c r="J63" s="24" t="s">
        <v>52</v>
      </c>
      <c r="K63" s="23">
        <v>6.2800750000000001</v>
      </c>
      <c r="L63" s="23">
        <f t="shared" si="1"/>
        <v>1915.422875</v>
      </c>
    </row>
    <row r="64" spans="2:12" x14ac:dyDescent="0.25">
      <c r="B64" s="24" t="s">
        <v>132</v>
      </c>
      <c r="C64" s="24" t="s">
        <v>48</v>
      </c>
      <c r="D64" s="23">
        <v>47.688791000000002</v>
      </c>
      <c r="E64" s="23">
        <f t="shared" si="0"/>
        <v>14545.081255000001</v>
      </c>
      <c r="G64" s="24"/>
      <c r="H64" s="24" t="s">
        <v>130</v>
      </c>
      <c r="I64" s="24" t="s">
        <v>61</v>
      </c>
      <c r="J64" s="24" t="s">
        <v>49</v>
      </c>
      <c r="K64" s="23">
        <v>0.632656</v>
      </c>
      <c r="L64" s="23">
        <f t="shared" si="1"/>
        <v>192.96008</v>
      </c>
    </row>
    <row r="65" spans="2:12" x14ac:dyDescent="0.25">
      <c r="B65" s="24" t="s">
        <v>132</v>
      </c>
      <c r="C65" s="24" t="s">
        <v>49</v>
      </c>
      <c r="D65" s="23">
        <v>0.22780500000000001</v>
      </c>
      <c r="E65" s="23">
        <f t="shared" si="0"/>
        <v>69.480525</v>
      </c>
      <c r="G65" s="24"/>
      <c r="H65" s="24" t="s">
        <v>130</v>
      </c>
      <c r="I65" s="24" t="s">
        <v>61</v>
      </c>
      <c r="J65" s="24" t="s">
        <v>50</v>
      </c>
      <c r="K65" s="23">
        <v>2.0411380000000001</v>
      </c>
      <c r="L65" s="23">
        <f t="shared" si="1"/>
        <v>622.54709000000003</v>
      </c>
    </row>
    <row r="66" spans="2:12" x14ac:dyDescent="0.25">
      <c r="B66" s="24" t="s">
        <v>132</v>
      </c>
      <c r="C66" s="24" t="s">
        <v>50</v>
      </c>
      <c r="D66" s="23">
        <v>5.9314229999999997</v>
      </c>
      <c r="E66" s="23">
        <f t="shared" si="0"/>
        <v>1809.0840149999999</v>
      </c>
      <c r="G66" s="24"/>
      <c r="H66" s="24" t="s">
        <v>130</v>
      </c>
      <c r="I66" s="24" t="s">
        <v>67</v>
      </c>
      <c r="J66" s="24" t="s">
        <v>52</v>
      </c>
      <c r="K66" s="23">
        <v>125.051805</v>
      </c>
      <c r="L66" s="23">
        <f t="shared" ref="L66:L115" si="2">K66*305</f>
        <v>38140.800524999999</v>
      </c>
    </row>
    <row r="67" spans="2:12" x14ac:dyDescent="0.25">
      <c r="B67" s="24" t="s">
        <v>133</v>
      </c>
      <c r="C67" s="24" t="s">
        <v>52</v>
      </c>
      <c r="D67" s="23">
        <v>35.780154000000003</v>
      </c>
      <c r="E67" s="23">
        <f t="shared" si="0"/>
        <v>10912.946970000001</v>
      </c>
      <c r="G67" s="24"/>
      <c r="H67" s="24" t="s">
        <v>130</v>
      </c>
      <c r="I67" s="24" t="s">
        <v>67</v>
      </c>
      <c r="J67" s="24" t="s">
        <v>48</v>
      </c>
      <c r="K67" s="23">
        <v>24.157499000000001</v>
      </c>
      <c r="L67" s="23">
        <f t="shared" si="2"/>
        <v>7368.0371950000008</v>
      </c>
    </row>
    <row r="68" spans="2:12" x14ac:dyDescent="0.25">
      <c r="B68" s="24" t="s">
        <v>134</v>
      </c>
      <c r="C68" s="24" t="s">
        <v>52</v>
      </c>
      <c r="D68" s="23">
        <v>0.36429499999999998</v>
      </c>
      <c r="E68" s="23">
        <f t="shared" si="0"/>
        <v>111.10997499999999</v>
      </c>
      <c r="G68" s="24"/>
      <c r="H68" s="24" t="s">
        <v>130</v>
      </c>
      <c r="I68" s="24" t="s">
        <v>67</v>
      </c>
      <c r="J68" s="24" t="s">
        <v>49</v>
      </c>
      <c r="K68" s="23">
        <v>21.279481000000001</v>
      </c>
      <c r="L68" s="23">
        <f t="shared" si="2"/>
        <v>6490.2417050000004</v>
      </c>
    </row>
    <row r="69" spans="2:12" x14ac:dyDescent="0.25">
      <c r="B69" s="24" t="s">
        <v>135</v>
      </c>
      <c r="C69" s="24" t="s">
        <v>52</v>
      </c>
      <c r="D69" s="23">
        <v>351.9153</v>
      </c>
      <c r="E69" s="23">
        <f t="shared" si="0"/>
        <v>107334.16650000001</v>
      </c>
      <c r="G69" s="24"/>
      <c r="H69" s="24" t="s">
        <v>130</v>
      </c>
      <c r="I69" s="24" t="s">
        <v>67</v>
      </c>
      <c r="J69" s="24" t="s">
        <v>50</v>
      </c>
      <c r="K69" s="23">
        <v>66.073633999999998</v>
      </c>
      <c r="L69" s="23">
        <f t="shared" si="2"/>
        <v>20152.45837</v>
      </c>
    </row>
    <row r="70" spans="2:12" x14ac:dyDescent="0.25">
      <c r="B70" s="24" t="s">
        <v>135</v>
      </c>
      <c r="C70" s="24" t="s">
        <v>48</v>
      </c>
      <c r="D70" s="23">
        <v>18.167684000000001</v>
      </c>
      <c r="E70" s="23">
        <f t="shared" ref="E70:E100" si="3">D70*305</f>
        <v>5541.1436200000007</v>
      </c>
      <c r="G70" s="24"/>
      <c r="H70" s="24" t="s">
        <v>130</v>
      </c>
      <c r="I70" s="24" t="s">
        <v>67</v>
      </c>
      <c r="J70" s="24" t="s">
        <v>51</v>
      </c>
      <c r="K70" s="23">
        <v>170.10135099999999</v>
      </c>
      <c r="L70" s="23">
        <f t="shared" si="2"/>
        <v>51880.912055000001</v>
      </c>
    </row>
    <row r="71" spans="2:12" x14ac:dyDescent="0.25">
      <c r="B71" s="24" t="s">
        <v>135</v>
      </c>
      <c r="C71" s="24" t="s">
        <v>49</v>
      </c>
      <c r="D71" s="23">
        <v>4.0518580000000002</v>
      </c>
      <c r="E71" s="23">
        <f t="shared" si="3"/>
        <v>1235.8166900000001</v>
      </c>
      <c r="G71" s="24"/>
      <c r="H71" s="24" t="s">
        <v>131</v>
      </c>
      <c r="I71" s="24" t="s">
        <v>62</v>
      </c>
      <c r="J71" s="24" t="s">
        <v>52</v>
      </c>
      <c r="K71" s="23">
        <v>239.28448499999999</v>
      </c>
      <c r="L71" s="23">
        <f t="shared" si="2"/>
        <v>72981.767924999993</v>
      </c>
    </row>
    <row r="72" spans="2:12" x14ac:dyDescent="0.25">
      <c r="B72" s="24" t="s">
        <v>136</v>
      </c>
      <c r="C72" s="24" t="s">
        <v>52</v>
      </c>
      <c r="D72" s="23">
        <v>443.40324700000002</v>
      </c>
      <c r="E72" s="23">
        <f t="shared" si="3"/>
        <v>135237.99033500001</v>
      </c>
      <c r="G72" s="24"/>
      <c r="H72" s="24" t="s">
        <v>131</v>
      </c>
      <c r="I72" s="24" t="s">
        <v>62</v>
      </c>
      <c r="J72" s="24" t="s">
        <v>48</v>
      </c>
      <c r="K72" s="23">
        <v>117.85876399999999</v>
      </c>
      <c r="L72" s="23">
        <f t="shared" si="2"/>
        <v>35946.923019999995</v>
      </c>
    </row>
    <row r="73" spans="2:12" x14ac:dyDescent="0.25">
      <c r="B73" s="24" t="s">
        <v>136</v>
      </c>
      <c r="C73" s="24" t="s">
        <v>48</v>
      </c>
      <c r="D73" s="23">
        <v>1644.00153</v>
      </c>
      <c r="E73" s="23">
        <f t="shared" si="3"/>
        <v>501420.46665000002</v>
      </c>
      <c r="G73" s="24"/>
      <c r="H73" s="24" t="s">
        <v>132</v>
      </c>
      <c r="I73" s="24" t="s">
        <v>61</v>
      </c>
      <c r="J73" s="24" t="s">
        <v>52</v>
      </c>
      <c r="K73" s="23">
        <v>17.542611999999998</v>
      </c>
      <c r="L73" s="23">
        <f t="shared" si="2"/>
        <v>5350.4966599999998</v>
      </c>
    </row>
    <row r="74" spans="2:12" x14ac:dyDescent="0.25">
      <c r="B74" s="24" t="s">
        <v>136</v>
      </c>
      <c r="C74" s="24" t="s">
        <v>49</v>
      </c>
      <c r="D74" s="23">
        <v>2554.3873739999999</v>
      </c>
      <c r="E74" s="23">
        <f t="shared" si="3"/>
        <v>779088.14906999993</v>
      </c>
      <c r="G74" s="24"/>
      <c r="H74" s="24" t="s">
        <v>132</v>
      </c>
      <c r="I74" s="24" t="s">
        <v>61</v>
      </c>
      <c r="J74" s="24" t="s">
        <v>48</v>
      </c>
      <c r="K74" s="23">
        <v>44.077406000000003</v>
      </c>
      <c r="L74" s="23">
        <f t="shared" si="2"/>
        <v>13443.608830000001</v>
      </c>
    </row>
    <row r="75" spans="2:12" x14ac:dyDescent="0.25">
      <c r="B75" s="24" t="s">
        <v>136</v>
      </c>
      <c r="C75" s="24" t="s">
        <v>50</v>
      </c>
      <c r="D75" s="23">
        <v>476.564277</v>
      </c>
      <c r="E75" s="23">
        <f t="shared" si="3"/>
        <v>145352.10448499999</v>
      </c>
      <c r="G75" s="24"/>
      <c r="H75" s="24" t="s">
        <v>133</v>
      </c>
      <c r="I75" s="24" t="s">
        <v>67</v>
      </c>
      <c r="J75" s="24" t="s">
        <v>52</v>
      </c>
      <c r="K75" s="23">
        <v>35.780154000000003</v>
      </c>
      <c r="L75" s="23">
        <f t="shared" si="2"/>
        <v>10912.946970000001</v>
      </c>
    </row>
    <row r="76" spans="2:12" x14ac:dyDescent="0.25">
      <c r="B76" s="24" t="s">
        <v>136</v>
      </c>
      <c r="C76" s="24" t="s">
        <v>51</v>
      </c>
      <c r="D76" s="23">
        <v>391.91348499999998</v>
      </c>
      <c r="E76" s="23">
        <f t="shared" si="3"/>
        <v>119533.61292499999</v>
      </c>
      <c r="G76" s="24"/>
      <c r="H76" s="24" t="s">
        <v>135</v>
      </c>
      <c r="I76" s="24" t="s">
        <v>67</v>
      </c>
      <c r="J76" s="24" t="s">
        <v>52</v>
      </c>
      <c r="K76" s="23">
        <v>351.9153</v>
      </c>
      <c r="L76" s="23">
        <f t="shared" si="2"/>
        <v>107334.16650000001</v>
      </c>
    </row>
    <row r="77" spans="2:12" x14ac:dyDescent="0.25">
      <c r="B77" s="24" t="s">
        <v>137</v>
      </c>
      <c r="C77" s="24" t="s">
        <v>48</v>
      </c>
      <c r="D77" s="23">
        <v>41.734927999999996</v>
      </c>
      <c r="E77" s="23">
        <f t="shared" si="3"/>
        <v>12729.153039999999</v>
      </c>
      <c r="G77" s="24"/>
      <c r="H77" s="24" t="s">
        <v>135</v>
      </c>
      <c r="I77" s="24" t="s">
        <v>67</v>
      </c>
      <c r="J77" s="24" t="s">
        <v>48</v>
      </c>
      <c r="K77" s="23">
        <v>18.167684000000001</v>
      </c>
      <c r="L77" s="23">
        <f t="shared" si="2"/>
        <v>5541.1436200000007</v>
      </c>
    </row>
    <row r="78" spans="2:12" x14ac:dyDescent="0.25">
      <c r="B78" s="24" t="s">
        <v>138</v>
      </c>
      <c r="C78" s="24" t="s">
        <v>52</v>
      </c>
      <c r="D78" s="23">
        <v>16.639993</v>
      </c>
      <c r="E78" s="23">
        <f t="shared" si="3"/>
        <v>5075.1978650000001</v>
      </c>
      <c r="G78" s="24"/>
      <c r="H78" s="24" t="s">
        <v>135</v>
      </c>
      <c r="I78" s="24" t="s">
        <v>67</v>
      </c>
      <c r="J78" s="24" t="s">
        <v>49</v>
      </c>
      <c r="K78" s="23">
        <v>4.0518580000000002</v>
      </c>
      <c r="L78" s="23">
        <f t="shared" si="2"/>
        <v>1235.8166900000001</v>
      </c>
    </row>
    <row r="79" spans="2:12" x14ac:dyDescent="0.25">
      <c r="B79" s="24" t="s">
        <v>139</v>
      </c>
      <c r="C79" s="24" t="s">
        <v>52</v>
      </c>
      <c r="D79" s="23">
        <v>3962.8447879999999</v>
      </c>
      <c r="E79" s="23">
        <f t="shared" si="3"/>
        <v>1208667.6603399999</v>
      </c>
      <c r="G79" s="24"/>
      <c r="H79" s="24" t="s">
        <v>136</v>
      </c>
      <c r="I79" s="24" t="s">
        <v>61</v>
      </c>
      <c r="J79" s="24" t="s">
        <v>52</v>
      </c>
      <c r="K79" s="23">
        <v>279.19453900000002</v>
      </c>
      <c r="L79" s="23">
        <f t="shared" si="2"/>
        <v>85154.334395000013</v>
      </c>
    </row>
    <row r="80" spans="2:12" x14ac:dyDescent="0.25">
      <c r="B80" s="24" t="s">
        <v>139</v>
      </c>
      <c r="C80" s="24" t="s">
        <v>48</v>
      </c>
      <c r="D80" s="23">
        <v>1262.0063299999999</v>
      </c>
      <c r="E80" s="23">
        <f t="shared" si="3"/>
        <v>384911.93064999999</v>
      </c>
      <c r="G80" s="24"/>
      <c r="H80" s="24" t="s">
        <v>136</v>
      </c>
      <c r="I80" s="24" t="s">
        <v>61</v>
      </c>
      <c r="J80" s="24" t="s">
        <v>48</v>
      </c>
      <c r="K80" s="23">
        <v>987.85323700000004</v>
      </c>
      <c r="L80" s="23">
        <f t="shared" si="2"/>
        <v>301295.23728500004</v>
      </c>
    </row>
    <row r="81" spans="2:12" x14ac:dyDescent="0.25">
      <c r="B81" s="24" t="s">
        <v>139</v>
      </c>
      <c r="C81" s="24" t="s">
        <v>49</v>
      </c>
      <c r="D81" s="23">
        <v>260.02135099999998</v>
      </c>
      <c r="E81" s="23">
        <f t="shared" si="3"/>
        <v>79306.512054999999</v>
      </c>
      <c r="G81" s="24"/>
      <c r="H81" s="24" t="s">
        <v>136</v>
      </c>
      <c r="I81" s="24" t="s">
        <v>61</v>
      </c>
      <c r="J81" s="24" t="s">
        <v>49</v>
      </c>
      <c r="K81" s="23">
        <v>545.81467699999996</v>
      </c>
      <c r="L81" s="23">
        <f t="shared" si="2"/>
        <v>166473.47648499999</v>
      </c>
    </row>
    <row r="82" spans="2:12" x14ac:dyDescent="0.25">
      <c r="B82" s="24" t="s">
        <v>139</v>
      </c>
      <c r="C82" s="24" t="s">
        <v>50</v>
      </c>
      <c r="D82" s="23">
        <v>45.444313999999999</v>
      </c>
      <c r="E82" s="23">
        <f t="shared" si="3"/>
        <v>13860.51577</v>
      </c>
      <c r="G82" s="24"/>
      <c r="H82" s="24" t="s">
        <v>136</v>
      </c>
      <c r="I82" s="24" t="s">
        <v>61</v>
      </c>
      <c r="J82" s="24" t="s">
        <v>50</v>
      </c>
      <c r="K82" s="23">
        <v>287.70327600000002</v>
      </c>
      <c r="L82" s="23">
        <f t="shared" si="2"/>
        <v>87749.499179999999</v>
      </c>
    </row>
    <row r="83" spans="2:12" x14ac:dyDescent="0.25">
      <c r="B83" s="24" t="s">
        <v>139</v>
      </c>
      <c r="C83" s="24" t="s">
        <v>51</v>
      </c>
      <c r="D83" s="23">
        <v>4.7803079999999998</v>
      </c>
      <c r="E83" s="23">
        <f t="shared" si="3"/>
        <v>1457.9939399999998</v>
      </c>
      <c r="G83" s="24"/>
      <c r="H83" s="24" t="s">
        <v>136</v>
      </c>
      <c r="I83" s="24" t="s">
        <v>61</v>
      </c>
      <c r="J83" s="24" t="s">
        <v>51</v>
      </c>
      <c r="K83" s="23">
        <v>107.584906</v>
      </c>
      <c r="L83" s="23">
        <f t="shared" si="2"/>
        <v>32813.396330000003</v>
      </c>
    </row>
    <row r="84" spans="2:12" x14ac:dyDescent="0.25">
      <c r="B84" s="24" t="s">
        <v>140</v>
      </c>
      <c r="C84" s="24" t="s">
        <v>52</v>
      </c>
      <c r="D84" s="23">
        <v>109.435346</v>
      </c>
      <c r="E84" s="23">
        <f t="shared" si="3"/>
        <v>33377.780529999996</v>
      </c>
      <c r="G84" s="24"/>
      <c r="H84" s="24" t="s">
        <v>136</v>
      </c>
      <c r="I84" s="24" t="s">
        <v>67</v>
      </c>
      <c r="J84" s="24" t="s">
        <v>52</v>
      </c>
      <c r="K84" s="23">
        <v>93.502773000000005</v>
      </c>
      <c r="L84" s="23">
        <f t="shared" si="2"/>
        <v>28518.345765000002</v>
      </c>
    </row>
    <row r="85" spans="2:12" x14ac:dyDescent="0.25">
      <c r="B85" s="24" t="s">
        <v>140</v>
      </c>
      <c r="C85" s="24" t="s">
        <v>48</v>
      </c>
      <c r="D85" s="23">
        <v>141.00092799999999</v>
      </c>
      <c r="E85" s="23">
        <f t="shared" si="3"/>
        <v>43005.283039999995</v>
      </c>
      <c r="G85" s="24"/>
      <c r="H85" s="24" t="s">
        <v>136</v>
      </c>
      <c r="I85" s="24" t="s">
        <v>67</v>
      </c>
      <c r="J85" s="24" t="s">
        <v>48</v>
      </c>
      <c r="K85" s="23">
        <v>524.04778299999998</v>
      </c>
      <c r="L85" s="23">
        <f t="shared" si="2"/>
        <v>159834.57381499998</v>
      </c>
    </row>
    <row r="86" spans="2:12" x14ac:dyDescent="0.25">
      <c r="B86" s="24" t="s">
        <v>141</v>
      </c>
      <c r="C86" s="24" t="s">
        <v>48</v>
      </c>
      <c r="D86" s="23">
        <v>1.1990879999999999</v>
      </c>
      <c r="E86" s="23">
        <f t="shared" si="3"/>
        <v>365.72183999999999</v>
      </c>
      <c r="G86" s="24"/>
      <c r="H86" s="24" t="s">
        <v>136</v>
      </c>
      <c r="I86" s="24" t="s">
        <v>67</v>
      </c>
      <c r="J86" s="24" t="s">
        <v>49</v>
      </c>
      <c r="K86" s="23">
        <v>1891.7488960000001</v>
      </c>
      <c r="L86" s="23">
        <f t="shared" si="2"/>
        <v>576983.41327999998</v>
      </c>
    </row>
    <row r="87" spans="2:12" x14ac:dyDescent="0.25">
      <c r="B87" s="24" t="s">
        <v>141</v>
      </c>
      <c r="C87" s="24" t="s">
        <v>49</v>
      </c>
      <c r="D87" s="23">
        <v>0.481653</v>
      </c>
      <c r="E87" s="23">
        <f t="shared" si="3"/>
        <v>146.90416500000001</v>
      </c>
      <c r="G87" s="24"/>
      <c r="H87" s="24" t="s">
        <v>136</v>
      </c>
      <c r="I87" s="24" t="s">
        <v>67</v>
      </c>
      <c r="J87" s="24" t="s">
        <v>50</v>
      </c>
      <c r="K87" s="23">
        <v>188.86100200000001</v>
      </c>
      <c r="L87" s="23">
        <f t="shared" si="2"/>
        <v>57602.605610000006</v>
      </c>
    </row>
    <row r="88" spans="2:12" x14ac:dyDescent="0.25">
      <c r="B88" s="24" t="s">
        <v>141</v>
      </c>
      <c r="C88" s="24" t="s">
        <v>50</v>
      </c>
      <c r="D88" s="23">
        <v>11.604635999999999</v>
      </c>
      <c r="E88" s="23">
        <f t="shared" si="3"/>
        <v>3539.4139799999998</v>
      </c>
      <c r="G88" s="24"/>
      <c r="H88" s="24" t="s">
        <v>136</v>
      </c>
      <c r="I88" s="24" t="s">
        <v>67</v>
      </c>
      <c r="J88" s="24" t="s">
        <v>51</v>
      </c>
      <c r="K88" s="23">
        <v>284.32857999999999</v>
      </c>
      <c r="L88" s="23">
        <f t="shared" si="2"/>
        <v>86720.216899999999</v>
      </c>
    </row>
    <row r="89" spans="2:12" x14ac:dyDescent="0.25">
      <c r="B89" s="24" t="s">
        <v>169</v>
      </c>
      <c r="C89" s="24" t="s">
        <v>50</v>
      </c>
      <c r="D89" s="23">
        <v>0.27428599999999997</v>
      </c>
      <c r="E89" s="23">
        <f t="shared" si="3"/>
        <v>83.657229999999998</v>
      </c>
      <c r="G89" s="24"/>
      <c r="H89" s="24" t="s">
        <v>137</v>
      </c>
      <c r="I89" s="24" t="s">
        <v>67</v>
      </c>
      <c r="J89" s="24" t="s">
        <v>48</v>
      </c>
      <c r="K89" s="23">
        <v>41.734927999999996</v>
      </c>
      <c r="L89" s="23">
        <f t="shared" si="2"/>
        <v>12729.153039999999</v>
      </c>
    </row>
    <row r="90" spans="2:12" x14ac:dyDescent="0.25">
      <c r="B90" s="24" t="s">
        <v>142</v>
      </c>
      <c r="C90" s="24" t="s">
        <v>52</v>
      </c>
      <c r="D90" s="23">
        <v>48.529890000000002</v>
      </c>
      <c r="E90" s="23">
        <f t="shared" si="3"/>
        <v>14801.616450000001</v>
      </c>
      <c r="G90" s="24"/>
      <c r="H90" s="24" t="s">
        <v>138</v>
      </c>
      <c r="I90" s="24" t="s">
        <v>61</v>
      </c>
      <c r="J90" s="24" t="s">
        <v>52</v>
      </c>
      <c r="K90" s="23">
        <v>16.639993</v>
      </c>
      <c r="L90" s="23">
        <f t="shared" si="2"/>
        <v>5075.1978650000001</v>
      </c>
    </row>
    <row r="91" spans="2:12" x14ac:dyDescent="0.25">
      <c r="B91" s="24" t="s">
        <v>143</v>
      </c>
      <c r="C91" s="24" t="s">
        <v>52</v>
      </c>
      <c r="D91" s="23">
        <v>763.04693899999995</v>
      </c>
      <c r="E91" s="23">
        <f t="shared" si="3"/>
        <v>232729.31639499997</v>
      </c>
      <c r="G91" s="24"/>
      <c r="H91" s="24" t="s">
        <v>139</v>
      </c>
      <c r="I91" s="24" t="s">
        <v>61</v>
      </c>
      <c r="J91" s="24" t="s">
        <v>52</v>
      </c>
      <c r="K91" s="23">
        <v>379.30313000000001</v>
      </c>
      <c r="L91" s="23">
        <f t="shared" si="2"/>
        <v>115687.45465</v>
      </c>
    </row>
    <row r="92" spans="2:12" x14ac:dyDescent="0.25">
      <c r="B92" s="24" t="s">
        <v>143</v>
      </c>
      <c r="C92" s="24" t="s">
        <v>48</v>
      </c>
      <c r="D92" s="23">
        <v>464.54905200000002</v>
      </c>
      <c r="E92" s="23">
        <f t="shared" si="3"/>
        <v>141687.46085999999</v>
      </c>
      <c r="G92" s="24"/>
      <c r="H92" s="24" t="s">
        <v>139</v>
      </c>
      <c r="I92" s="24" t="s">
        <v>61</v>
      </c>
      <c r="J92" s="24" t="s">
        <v>48</v>
      </c>
      <c r="K92" s="23">
        <v>820.70156999999995</v>
      </c>
      <c r="L92" s="23">
        <f t="shared" si="2"/>
        <v>250313.97884999998</v>
      </c>
    </row>
    <row r="93" spans="2:12" x14ac:dyDescent="0.25">
      <c r="B93" s="24" t="s">
        <v>143</v>
      </c>
      <c r="C93" s="24" t="s">
        <v>50</v>
      </c>
      <c r="D93" s="23">
        <v>64.410167000000001</v>
      </c>
      <c r="E93" s="23">
        <f t="shared" si="3"/>
        <v>19645.100935000002</v>
      </c>
      <c r="G93" s="24"/>
      <c r="H93" s="24" t="s">
        <v>139</v>
      </c>
      <c r="I93" s="24" t="s">
        <v>61</v>
      </c>
      <c r="J93" s="24" t="s">
        <v>49</v>
      </c>
      <c r="K93" s="23">
        <v>125.25410100000001</v>
      </c>
      <c r="L93" s="23">
        <f t="shared" si="2"/>
        <v>38202.500805000003</v>
      </c>
    </row>
    <row r="94" spans="2:12" x14ac:dyDescent="0.25">
      <c r="B94" s="24" t="s">
        <v>170</v>
      </c>
      <c r="C94" s="24" t="s">
        <v>52</v>
      </c>
      <c r="D94" s="23">
        <v>4.8800939999999997</v>
      </c>
      <c r="E94" s="23">
        <f t="shared" si="3"/>
        <v>1488.42867</v>
      </c>
      <c r="G94" s="24"/>
      <c r="H94" s="24" t="s">
        <v>139</v>
      </c>
      <c r="I94" s="24" t="s">
        <v>61</v>
      </c>
      <c r="J94" s="24" t="s">
        <v>50</v>
      </c>
      <c r="K94" s="23">
        <v>19.872862000000001</v>
      </c>
      <c r="L94" s="23">
        <f t="shared" si="2"/>
        <v>6061.2229100000004</v>
      </c>
    </row>
    <row r="95" spans="2:12" x14ac:dyDescent="0.25">
      <c r="B95" s="24" t="s">
        <v>144</v>
      </c>
      <c r="C95" s="24" t="s">
        <v>52</v>
      </c>
      <c r="D95" s="23">
        <v>69.687074999999993</v>
      </c>
      <c r="E95" s="23">
        <f t="shared" si="3"/>
        <v>21254.557874999999</v>
      </c>
      <c r="G95" s="24"/>
      <c r="H95" s="24" t="s">
        <v>139</v>
      </c>
      <c r="I95" s="24" t="s">
        <v>61</v>
      </c>
      <c r="J95" s="24" t="s">
        <v>51</v>
      </c>
      <c r="K95" s="23">
        <v>4.5159260000000003</v>
      </c>
      <c r="L95" s="23">
        <f t="shared" si="2"/>
        <v>1377.35743</v>
      </c>
    </row>
    <row r="96" spans="2:12" x14ac:dyDescent="0.25">
      <c r="B96" s="24" t="s">
        <v>145</v>
      </c>
      <c r="C96" s="24" t="s">
        <v>52</v>
      </c>
      <c r="D96" s="23">
        <v>36.746186000000002</v>
      </c>
      <c r="E96" s="23">
        <f t="shared" si="3"/>
        <v>11207.586730000001</v>
      </c>
      <c r="G96" s="24"/>
      <c r="H96" s="24" t="s">
        <v>139</v>
      </c>
      <c r="I96" s="24" t="s">
        <v>62</v>
      </c>
      <c r="J96" s="24" t="s">
        <v>52</v>
      </c>
      <c r="K96" s="23">
        <v>3583.5416580000001</v>
      </c>
      <c r="L96" s="23">
        <f t="shared" si="2"/>
        <v>1092980.20569</v>
      </c>
    </row>
    <row r="97" spans="2:12" x14ac:dyDescent="0.25">
      <c r="B97" s="24" t="s">
        <v>145</v>
      </c>
      <c r="C97" s="24" t="s">
        <v>48</v>
      </c>
      <c r="D97" s="23">
        <v>11.213112000000001</v>
      </c>
      <c r="E97" s="23">
        <f t="shared" si="3"/>
        <v>3419.9991600000003</v>
      </c>
      <c r="G97" s="24"/>
      <c r="H97" s="24" t="s">
        <v>139</v>
      </c>
      <c r="I97" s="24" t="s">
        <v>62</v>
      </c>
      <c r="J97" s="24" t="s">
        <v>48</v>
      </c>
      <c r="K97" s="23">
        <v>441.30476099999998</v>
      </c>
      <c r="L97" s="23">
        <f t="shared" si="2"/>
        <v>134597.952105</v>
      </c>
    </row>
    <row r="98" spans="2:12" x14ac:dyDescent="0.25">
      <c r="B98" s="24" t="s">
        <v>146</v>
      </c>
      <c r="C98" s="24" t="s">
        <v>48</v>
      </c>
      <c r="D98" s="23">
        <v>9.6128669999999996</v>
      </c>
      <c r="E98" s="23">
        <f t="shared" si="3"/>
        <v>2931.9244349999999</v>
      </c>
      <c r="G98" s="24"/>
      <c r="H98" s="24" t="s">
        <v>139</v>
      </c>
      <c r="I98" s="24" t="s">
        <v>62</v>
      </c>
      <c r="J98" s="24" t="s">
        <v>49</v>
      </c>
      <c r="K98" s="23">
        <v>134.76724899999999</v>
      </c>
      <c r="L98" s="23">
        <f t="shared" si="2"/>
        <v>41104.010944999995</v>
      </c>
    </row>
    <row r="99" spans="2:12" x14ac:dyDescent="0.25">
      <c r="B99" s="24" t="s">
        <v>147</v>
      </c>
      <c r="C99" s="24" t="s">
        <v>52</v>
      </c>
      <c r="D99" s="23">
        <v>683.82525499999997</v>
      </c>
      <c r="E99" s="23">
        <f t="shared" si="3"/>
        <v>208566.70277499998</v>
      </c>
      <c r="G99" s="24"/>
      <c r="H99" s="24" t="s">
        <v>139</v>
      </c>
      <c r="I99" s="24" t="s">
        <v>62</v>
      </c>
      <c r="J99" s="24" t="s">
        <v>50</v>
      </c>
      <c r="K99" s="23">
        <v>25.571452000000001</v>
      </c>
      <c r="L99" s="23">
        <f t="shared" si="2"/>
        <v>7799.2928600000005</v>
      </c>
    </row>
    <row r="100" spans="2:12" x14ac:dyDescent="0.25">
      <c r="B100" s="24" t="s">
        <v>147</v>
      </c>
      <c r="C100" s="24" t="s">
        <v>48</v>
      </c>
      <c r="D100" s="23">
        <v>3.9406300000000001</v>
      </c>
      <c r="E100" s="23">
        <f t="shared" si="3"/>
        <v>1201.8921500000001</v>
      </c>
      <c r="G100" s="24"/>
      <c r="H100" s="24" t="s">
        <v>139</v>
      </c>
      <c r="I100" s="24" t="s">
        <v>62</v>
      </c>
      <c r="J100" s="24" t="s">
        <v>51</v>
      </c>
      <c r="K100" s="23">
        <v>0.26438200000000001</v>
      </c>
      <c r="L100" s="23">
        <f t="shared" si="2"/>
        <v>80.636510000000001</v>
      </c>
    </row>
    <row r="101" spans="2:12" x14ac:dyDescent="0.25">
      <c r="G101" s="24"/>
      <c r="H101" s="24" t="s">
        <v>140</v>
      </c>
      <c r="I101" s="24" t="s">
        <v>62</v>
      </c>
      <c r="J101" s="24" t="s">
        <v>52</v>
      </c>
      <c r="K101" s="23">
        <v>109.435346</v>
      </c>
      <c r="L101" s="23">
        <f t="shared" si="2"/>
        <v>33377.780529999996</v>
      </c>
    </row>
    <row r="102" spans="2:12" x14ac:dyDescent="0.25">
      <c r="G102" s="24"/>
      <c r="H102" s="24" t="s">
        <v>140</v>
      </c>
      <c r="I102" s="24" t="s">
        <v>62</v>
      </c>
      <c r="J102" s="24" t="s">
        <v>48</v>
      </c>
      <c r="K102" s="23">
        <v>141.00092799999999</v>
      </c>
      <c r="L102" s="23">
        <f t="shared" si="2"/>
        <v>43005.283039999995</v>
      </c>
    </row>
    <row r="103" spans="2:12" x14ac:dyDescent="0.25">
      <c r="G103" s="24"/>
      <c r="H103" s="24" t="s">
        <v>169</v>
      </c>
      <c r="I103" s="24" t="s">
        <v>61</v>
      </c>
      <c r="J103" s="24" t="s">
        <v>50</v>
      </c>
      <c r="K103" s="23">
        <v>0.27428599999999997</v>
      </c>
      <c r="L103" s="23">
        <f t="shared" si="2"/>
        <v>83.657229999999998</v>
      </c>
    </row>
    <row r="104" spans="2:12" x14ac:dyDescent="0.25">
      <c r="G104" s="24"/>
      <c r="H104" s="24" t="s">
        <v>142</v>
      </c>
      <c r="I104" s="24" t="s">
        <v>62</v>
      </c>
      <c r="J104" s="24" t="s">
        <v>52</v>
      </c>
      <c r="K104" s="23">
        <v>48.529890000000002</v>
      </c>
      <c r="L104" s="23">
        <f t="shared" si="2"/>
        <v>14801.616450000001</v>
      </c>
    </row>
    <row r="105" spans="2:12" x14ac:dyDescent="0.25">
      <c r="G105" s="24"/>
      <c r="H105" s="24" t="s">
        <v>143</v>
      </c>
      <c r="I105" s="24" t="s">
        <v>61</v>
      </c>
      <c r="J105" s="24" t="s">
        <v>52</v>
      </c>
      <c r="K105" s="23">
        <v>708.13829099999998</v>
      </c>
      <c r="L105" s="23">
        <f t="shared" si="2"/>
        <v>215982.178755</v>
      </c>
    </row>
    <row r="106" spans="2:12" x14ac:dyDescent="0.25">
      <c r="G106" s="24"/>
      <c r="H106" s="24" t="s">
        <v>143</v>
      </c>
      <c r="I106" s="24" t="s">
        <v>61</v>
      </c>
      <c r="J106" s="24" t="s">
        <v>48</v>
      </c>
      <c r="K106" s="23">
        <v>454.85352499999999</v>
      </c>
      <c r="L106" s="23">
        <f t="shared" si="2"/>
        <v>138730.325125</v>
      </c>
    </row>
    <row r="107" spans="2:12" x14ac:dyDescent="0.25">
      <c r="G107" s="24"/>
      <c r="H107" s="24" t="s">
        <v>143</v>
      </c>
      <c r="I107" s="24" t="s">
        <v>61</v>
      </c>
      <c r="J107" s="24" t="s">
        <v>50</v>
      </c>
      <c r="K107" s="23">
        <v>64.410167000000001</v>
      </c>
      <c r="L107" s="23">
        <f t="shared" si="2"/>
        <v>19645.100935000002</v>
      </c>
    </row>
    <row r="108" spans="2:12" x14ac:dyDescent="0.25">
      <c r="G108" s="24"/>
      <c r="H108" s="24" t="s">
        <v>143</v>
      </c>
      <c r="I108" s="24" t="s">
        <v>62</v>
      </c>
      <c r="J108" s="24" t="s">
        <v>52</v>
      </c>
      <c r="K108" s="23">
        <v>54.908647999999999</v>
      </c>
      <c r="L108" s="23">
        <f t="shared" si="2"/>
        <v>16747.137640000001</v>
      </c>
    </row>
    <row r="109" spans="2:12" x14ac:dyDescent="0.25">
      <c r="G109" s="24"/>
      <c r="H109" s="24" t="s">
        <v>143</v>
      </c>
      <c r="I109" s="24" t="s">
        <v>62</v>
      </c>
      <c r="J109" s="24" t="s">
        <v>48</v>
      </c>
      <c r="K109" s="23">
        <v>9.6955259999999992</v>
      </c>
      <c r="L109" s="23">
        <f t="shared" si="2"/>
        <v>2957.1354299999998</v>
      </c>
    </row>
    <row r="110" spans="2:12" x14ac:dyDescent="0.25">
      <c r="G110" s="24"/>
      <c r="H110" s="24" t="s">
        <v>170</v>
      </c>
      <c r="I110" s="24" t="s">
        <v>61</v>
      </c>
      <c r="J110" s="24" t="s">
        <v>52</v>
      </c>
      <c r="K110" s="23">
        <v>2.9462350000000002</v>
      </c>
      <c r="L110" s="23">
        <f t="shared" si="2"/>
        <v>898.601675</v>
      </c>
    </row>
    <row r="111" spans="2:12" x14ac:dyDescent="0.25">
      <c r="G111" s="24"/>
      <c r="H111" s="24" t="s">
        <v>170</v>
      </c>
      <c r="I111" s="24" t="s">
        <v>68</v>
      </c>
      <c r="J111" s="24" t="s">
        <v>52</v>
      </c>
      <c r="K111" s="23">
        <v>1.9338599999999999</v>
      </c>
      <c r="L111" s="23">
        <f t="shared" si="2"/>
        <v>589.82729999999992</v>
      </c>
    </row>
    <row r="112" spans="2:12" x14ac:dyDescent="0.25">
      <c r="G112" s="24"/>
      <c r="H112" s="24" t="s">
        <v>144</v>
      </c>
      <c r="I112" s="24" t="s">
        <v>62</v>
      </c>
      <c r="J112" s="24" t="s">
        <v>52</v>
      </c>
      <c r="K112" s="23">
        <v>69.687074999999993</v>
      </c>
      <c r="L112" s="23">
        <f t="shared" si="2"/>
        <v>21254.557874999999</v>
      </c>
    </row>
    <row r="113" spans="7:12" x14ac:dyDescent="0.25">
      <c r="G113" s="24"/>
      <c r="H113" s="24" t="s">
        <v>145</v>
      </c>
      <c r="I113" s="24" t="s">
        <v>61</v>
      </c>
      <c r="J113" s="24" t="s">
        <v>52</v>
      </c>
      <c r="K113" s="23">
        <v>36.746186000000002</v>
      </c>
      <c r="L113" s="23">
        <f t="shared" si="2"/>
        <v>11207.586730000001</v>
      </c>
    </row>
    <row r="114" spans="7:12" x14ac:dyDescent="0.25">
      <c r="G114" s="24"/>
      <c r="H114" s="24" t="s">
        <v>145</v>
      </c>
      <c r="I114" s="24" t="s">
        <v>61</v>
      </c>
      <c r="J114" s="24" t="s">
        <v>48</v>
      </c>
      <c r="K114" s="23">
        <v>11.213112000000001</v>
      </c>
      <c r="L114" s="23">
        <f t="shared" si="2"/>
        <v>3419.9991600000003</v>
      </c>
    </row>
    <row r="115" spans="7:12" x14ac:dyDescent="0.25">
      <c r="G115" s="24"/>
      <c r="H115" s="24" t="s">
        <v>146</v>
      </c>
      <c r="I115" s="24" t="s">
        <v>61</v>
      </c>
      <c r="J115" s="24" t="s">
        <v>48</v>
      </c>
      <c r="K115" s="23">
        <v>9.6128669999999996</v>
      </c>
      <c r="L115" s="23">
        <f t="shared" si="2"/>
        <v>2931.9244349999999</v>
      </c>
    </row>
    <row r="116" spans="7:12" x14ac:dyDescent="0.25">
      <c r="G116" s="24"/>
      <c r="J116" s="23"/>
    </row>
    <row r="117" spans="7:12" x14ac:dyDescent="0.25">
      <c r="G117" s="24"/>
      <c r="J117" s="23"/>
    </row>
    <row r="118" spans="7:12" x14ac:dyDescent="0.25">
      <c r="G118" s="24"/>
      <c r="J118" s="23"/>
    </row>
    <row r="119" spans="7:12" x14ac:dyDescent="0.25">
      <c r="G119" s="24"/>
    </row>
    <row r="120" spans="7:12" x14ac:dyDescent="0.25">
      <c r="G120" s="24"/>
    </row>
    <row r="121" spans="7:12" x14ac:dyDescent="0.25">
      <c r="G121" s="24"/>
    </row>
    <row r="122" spans="7:12" x14ac:dyDescent="0.25">
      <c r="G122" s="24"/>
    </row>
    <row r="123" spans="7:12" x14ac:dyDescent="0.25">
      <c r="G123" s="24"/>
    </row>
    <row r="124" spans="7:12" x14ac:dyDescent="0.25">
      <c r="G124" s="24"/>
    </row>
    <row r="125" spans="7:12" x14ac:dyDescent="0.25">
      <c r="G125" s="24"/>
    </row>
    <row r="126" spans="7:12" x14ac:dyDescent="0.25">
      <c r="G126" s="24"/>
    </row>
    <row r="127" spans="7:12" x14ac:dyDescent="0.25">
      <c r="G127" s="24"/>
    </row>
    <row r="128" spans="7:12" x14ac:dyDescent="0.25">
      <c r="G128" s="24"/>
    </row>
    <row r="129" spans="7:7" x14ac:dyDescent="0.25">
      <c r="G129" s="24"/>
    </row>
    <row r="130" spans="7:7" x14ac:dyDescent="0.25">
      <c r="G130" s="24"/>
    </row>
    <row r="131" spans="7:7" x14ac:dyDescent="0.25">
      <c r="G131" s="24"/>
    </row>
    <row r="132" spans="7:7" x14ac:dyDescent="0.25">
      <c r="G132" s="24"/>
    </row>
    <row r="133" spans="7:7" x14ac:dyDescent="0.25">
      <c r="G133" s="24"/>
    </row>
    <row r="134" spans="7:7" x14ac:dyDescent="0.25">
      <c r="G134" s="24"/>
    </row>
    <row r="135" spans="7:7" x14ac:dyDescent="0.25">
      <c r="G135" s="24"/>
    </row>
    <row r="136" spans="7:7" x14ac:dyDescent="0.25">
      <c r="G136" s="24"/>
    </row>
    <row r="137" spans="7:7" x14ac:dyDescent="0.25">
      <c r="G137" s="24"/>
    </row>
    <row r="138" spans="7:7" x14ac:dyDescent="0.25">
      <c r="G138" s="24"/>
    </row>
    <row r="139" spans="7:7" x14ac:dyDescent="0.25">
      <c r="G139" s="24"/>
    </row>
    <row r="140" spans="7:7" x14ac:dyDescent="0.25">
      <c r="G140" s="24"/>
    </row>
    <row r="141" spans="7:7" x14ac:dyDescent="0.25">
      <c r="G141" s="24"/>
    </row>
    <row r="142" spans="7:7" x14ac:dyDescent="0.25">
      <c r="G142" s="24"/>
    </row>
    <row r="143" spans="7:7" x14ac:dyDescent="0.25">
      <c r="G143" s="24"/>
    </row>
    <row r="144" spans="7:7" x14ac:dyDescent="0.25">
      <c r="G144" s="24"/>
    </row>
    <row r="145" spans="7:7" x14ac:dyDescent="0.25">
      <c r="G145" s="24"/>
    </row>
    <row r="146" spans="7:7" x14ac:dyDescent="0.25">
      <c r="G146" s="24"/>
    </row>
    <row r="147" spans="7:7" x14ac:dyDescent="0.25">
      <c r="G147" s="24"/>
    </row>
    <row r="148" spans="7:7" x14ac:dyDescent="0.25">
      <c r="G148" s="24"/>
    </row>
    <row r="149" spans="7:7" x14ac:dyDescent="0.25">
      <c r="G149" s="24"/>
    </row>
    <row r="150" spans="7:7" x14ac:dyDescent="0.25">
      <c r="G150" s="24"/>
    </row>
    <row r="151" spans="7:7" x14ac:dyDescent="0.25">
      <c r="G151" s="24"/>
    </row>
    <row r="152" spans="7:7" x14ac:dyDescent="0.25">
      <c r="G152" s="24"/>
    </row>
    <row r="153" spans="7:7" x14ac:dyDescent="0.25">
      <c r="G153" s="24"/>
    </row>
    <row r="154" spans="7:7" x14ac:dyDescent="0.25">
      <c r="G154" s="24"/>
    </row>
    <row r="155" spans="7:7" x14ac:dyDescent="0.25">
      <c r="G155" s="24"/>
    </row>
    <row r="156" spans="7:7" x14ac:dyDescent="0.25">
      <c r="G156" s="24"/>
    </row>
    <row r="157" spans="7:7" x14ac:dyDescent="0.25">
      <c r="G157" s="24"/>
    </row>
    <row r="158" spans="7:7" x14ac:dyDescent="0.25">
      <c r="G158" s="24"/>
    </row>
    <row r="159" spans="7:7" x14ac:dyDescent="0.25">
      <c r="G159" s="24"/>
    </row>
    <row r="160" spans="7:7" x14ac:dyDescent="0.25">
      <c r="G160" s="24"/>
    </row>
    <row r="161" spans="7:7" x14ac:dyDescent="0.25">
      <c r="G161" s="24"/>
    </row>
    <row r="162" spans="7:7" x14ac:dyDescent="0.25">
      <c r="G162" s="24"/>
    </row>
    <row r="163" spans="7:7" x14ac:dyDescent="0.25">
      <c r="G163" s="24"/>
    </row>
    <row r="164" spans="7:7" x14ac:dyDescent="0.25">
      <c r="G164" s="24"/>
    </row>
    <row r="165" spans="7:7" x14ac:dyDescent="0.25">
      <c r="G165" s="24"/>
    </row>
    <row r="166" spans="7:7" x14ac:dyDescent="0.25">
      <c r="G166" s="24"/>
    </row>
    <row r="167" spans="7:7" x14ac:dyDescent="0.25">
      <c r="G167" s="24"/>
    </row>
    <row r="168" spans="7:7" x14ac:dyDescent="0.25">
      <c r="G168" s="24"/>
    </row>
    <row r="169" spans="7:7" x14ac:dyDescent="0.25">
      <c r="G169" s="24"/>
    </row>
    <row r="170" spans="7:7" x14ac:dyDescent="0.25">
      <c r="G170" s="24"/>
    </row>
    <row r="171" spans="7:7" x14ac:dyDescent="0.25">
      <c r="G171" s="24"/>
    </row>
    <row r="172" spans="7:7" x14ac:dyDescent="0.25">
      <c r="G172" s="24"/>
    </row>
    <row r="173" spans="7:7" x14ac:dyDescent="0.25">
      <c r="G173" s="24"/>
    </row>
    <row r="174" spans="7:7" x14ac:dyDescent="0.25">
      <c r="G174" s="24"/>
    </row>
    <row r="175" spans="7:7" x14ac:dyDescent="0.25">
      <c r="G175" s="24"/>
    </row>
    <row r="176" spans="7:7" x14ac:dyDescent="0.25">
      <c r="G176" s="24"/>
    </row>
    <row r="177" spans="7:7" x14ac:dyDescent="0.25">
      <c r="G177" s="24"/>
    </row>
    <row r="178" spans="7:7" x14ac:dyDescent="0.25">
      <c r="G178" s="24"/>
    </row>
    <row r="179" spans="7:7" x14ac:dyDescent="0.25">
      <c r="G179" s="24"/>
    </row>
    <row r="180" spans="7:7" x14ac:dyDescent="0.25">
      <c r="G180" s="24"/>
    </row>
    <row r="181" spans="7:7" x14ac:dyDescent="0.25">
      <c r="G181" s="24"/>
    </row>
    <row r="182" spans="7:7" x14ac:dyDescent="0.25">
      <c r="G182" s="24"/>
    </row>
    <row r="183" spans="7:7" x14ac:dyDescent="0.25">
      <c r="G183" s="24"/>
    </row>
    <row r="184" spans="7:7" x14ac:dyDescent="0.25">
      <c r="G184" s="24"/>
    </row>
    <row r="185" spans="7:7" x14ac:dyDescent="0.25">
      <c r="G185" s="24"/>
    </row>
    <row r="186" spans="7:7" x14ac:dyDescent="0.25">
      <c r="G186" s="24"/>
    </row>
    <row r="187" spans="7:7" x14ac:dyDescent="0.25">
      <c r="G187" s="24"/>
    </row>
    <row r="188" spans="7:7" x14ac:dyDescent="0.25">
      <c r="G188" s="24"/>
    </row>
    <row r="189" spans="7:7" x14ac:dyDescent="0.25">
      <c r="G189" s="24"/>
    </row>
    <row r="190" spans="7:7" x14ac:dyDescent="0.25">
      <c r="G190" s="24"/>
    </row>
    <row r="191" spans="7:7" x14ac:dyDescent="0.25">
      <c r="G191" s="24"/>
    </row>
    <row r="192" spans="7:7" x14ac:dyDescent="0.25">
      <c r="G192" s="24"/>
    </row>
    <row r="193" spans="7:7" x14ac:dyDescent="0.25">
      <c r="G193" s="24"/>
    </row>
    <row r="194" spans="7:7" x14ac:dyDescent="0.25">
      <c r="G194" s="24"/>
    </row>
    <row r="195" spans="7:7" x14ac:dyDescent="0.25">
      <c r="G195" s="24"/>
    </row>
    <row r="196" spans="7:7" x14ac:dyDescent="0.25">
      <c r="G196" s="24"/>
    </row>
    <row r="197" spans="7:7" x14ac:dyDescent="0.25">
      <c r="G197" s="24"/>
    </row>
    <row r="198" spans="7:7" x14ac:dyDescent="0.25">
      <c r="G198" s="24"/>
    </row>
    <row r="199" spans="7:7" x14ac:dyDescent="0.25">
      <c r="G199" s="24"/>
    </row>
    <row r="200" spans="7:7" x14ac:dyDescent="0.25">
      <c r="G200" s="24"/>
    </row>
    <row r="201" spans="7:7" x14ac:dyDescent="0.25">
      <c r="G201" s="24"/>
    </row>
    <row r="202" spans="7:7" x14ac:dyDescent="0.25">
      <c r="G202" s="24"/>
    </row>
    <row r="203" spans="7:7" x14ac:dyDescent="0.25">
      <c r="G203" s="24"/>
    </row>
    <row r="204" spans="7:7" x14ac:dyDescent="0.25">
      <c r="G204" s="24"/>
    </row>
    <row r="205" spans="7:7" x14ac:dyDescent="0.25">
      <c r="G205" s="24"/>
    </row>
    <row r="206" spans="7:7" x14ac:dyDescent="0.25">
      <c r="G206" s="24"/>
    </row>
    <row r="207" spans="7:7" x14ac:dyDescent="0.25">
      <c r="G207" s="24"/>
    </row>
    <row r="208" spans="7:7" x14ac:dyDescent="0.25">
      <c r="G208" s="24"/>
    </row>
    <row r="209" spans="7:10" x14ac:dyDescent="0.25">
      <c r="G209" s="24"/>
    </row>
    <row r="210" spans="7:10" x14ac:dyDescent="0.25">
      <c r="G210" s="24"/>
    </row>
    <row r="211" spans="7:10" x14ac:dyDescent="0.25">
      <c r="G211" s="24"/>
    </row>
    <row r="212" spans="7:10" x14ac:dyDescent="0.25">
      <c r="G212" s="24"/>
    </row>
    <row r="213" spans="7:10" x14ac:dyDescent="0.25">
      <c r="G213" s="24"/>
    </row>
    <row r="214" spans="7:10" x14ac:dyDescent="0.25">
      <c r="G214" s="24"/>
    </row>
    <row r="215" spans="7:10" x14ac:dyDescent="0.25">
      <c r="G215" s="24"/>
    </row>
    <row r="216" spans="7:10" x14ac:dyDescent="0.25">
      <c r="G216" s="24"/>
    </row>
    <row r="217" spans="7:10" x14ac:dyDescent="0.25">
      <c r="G217" s="24"/>
    </row>
    <row r="218" spans="7:10" x14ac:dyDescent="0.25">
      <c r="G218" s="24"/>
    </row>
    <row r="219" spans="7:10" x14ac:dyDescent="0.25">
      <c r="G219" s="24"/>
    </row>
    <row r="220" spans="7:10" x14ac:dyDescent="0.25">
      <c r="G220" s="24"/>
      <c r="J220" s="23"/>
    </row>
    <row r="221" spans="7:10" x14ac:dyDescent="0.25">
      <c r="G221" s="24"/>
    </row>
    <row r="222" spans="7:10" x14ac:dyDescent="0.25">
      <c r="G222" s="24"/>
    </row>
    <row r="223" spans="7:10" x14ac:dyDescent="0.25">
      <c r="G223" s="24"/>
    </row>
    <row r="224" spans="7:10" x14ac:dyDescent="0.25">
      <c r="G224" s="24"/>
    </row>
    <row r="225" spans="7:7" x14ac:dyDescent="0.25">
      <c r="G225" s="24"/>
    </row>
    <row r="226" spans="7:7" x14ac:dyDescent="0.25">
      <c r="G226" s="24"/>
    </row>
    <row r="227" spans="7:7" x14ac:dyDescent="0.25">
      <c r="G227" s="24"/>
    </row>
    <row r="228" spans="7:7" x14ac:dyDescent="0.25">
      <c r="G228" s="24"/>
    </row>
    <row r="229" spans="7:7" x14ac:dyDescent="0.25">
      <c r="G229" s="24"/>
    </row>
    <row r="230" spans="7:7" x14ac:dyDescent="0.25">
      <c r="G230" s="24"/>
    </row>
    <row r="231" spans="7:7" x14ac:dyDescent="0.25">
      <c r="G231" s="24"/>
    </row>
    <row r="232" spans="7:7" x14ac:dyDescent="0.25">
      <c r="G232" s="24"/>
    </row>
    <row r="233" spans="7:7" x14ac:dyDescent="0.25">
      <c r="G233" s="24"/>
    </row>
    <row r="234" spans="7:7" x14ac:dyDescent="0.25">
      <c r="G234" s="24"/>
    </row>
    <row r="235" spans="7:7" x14ac:dyDescent="0.25">
      <c r="G235" s="24"/>
    </row>
    <row r="236" spans="7:7" x14ac:dyDescent="0.25">
      <c r="G236" s="2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2" sqref="A2"/>
    </sheetView>
  </sheetViews>
  <sheetFormatPr defaultColWidth="8.88671875" defaultRowHeight="12" x14ac:dyDescent="0.25"/>
  <cols>
    <col min="1" max="1" width="7.109375" style="23" customWidth="1"/>
    <col min="2" max="3" width="10.6640625" style="23" customWidth="1"/>
    <col min="4" max="4" width="8.88671875" style="23"/>
    <col min="5" max="5" width="18.6640625" style="23" customWidth="1"/>
    <col min="6" max="6" width="10.6640625" style="23" customWidth="1"/>
    <col min="7" max="7" width="8.88671875" style="23"/>
    <col min="8" max="8" width="18.6640625" style="23" customWidth="1"/>
    <col min="9" max="16384" width="8.88671875" style="23"/>
  </cols>
  <sheetData>
    <row r="1" spans="1:9" x14ac:dyDescent="0.25">
      <c r="A1" s="41" t="s">
        <v>114</v>
      </c>
    </row>
    <row r="2" spans="1:9" x14ac:dyDescent="0.25">
      <c r="B2" s="40" t="s">
        <v>150</v>
      </c>
      <c r="C2" s="40"/>
      <c r="E2" s="40" t="s">
        <v>150</v>
      </c>
      <c r="F2" s="40"/>
      <c r="H2" s="40" t="s">
        <v>173</v>
      </c>
    </row>
    <row r="3" spans="1:9" x14ac:dyDescent="0.25">
      <c r="B3" s="36" t="s">
        <v>72</v>
      </c>
      <c r="C3" s="36" t="s">
        <v>149</v>
      </c>
      <c r="E3" s="36" t="s">
        <v>148</v>
      </c>
      <c r="F3" s="36" t="s">
        <v>149</v>
      </c>
      <c r="H3" s="42" t="s">
        <v>60</v>
      </c>
      <c r="I3" s="42" t="s">
        <v>44</v>
      </c>
    </row>
    <row r="4" spans="1:9" x14ac:dyDescent="0.25">
      <c r="B4" s="23" t="s">
        <v>91</v>
      </c>
      <c r="C4" s="23">
        <v>85.229015000000004</v>
      </c>
      <c r="E4" s="23" t="s">
        <v>115</v>
      </c>
      <c r="F4" s="23">
        <v>3972.2492459999999</v>
      </c>
      <c r="H4" s="23" t="s">
        <v>61</v>
      </c>
      <c r="I4" s="23">
        <v>10246.455056999999</v>
      </c>
    </row>
    <row r="5" spans="1:9" x14ac:dyDescent="0.25">
      <c r="B5" s="23" t="s">
        <v>93</v>
      </c>
      <c r="C5" s="23">
        <v>415.29451899999998</v>
      </c>
      <c r="E5" s="23" t="s">
        <v>171</v>
      </c>
      <c r="F5" s="23">
        <v>1.3799999999999999E-4</v>
      </c>
      <c r="H5" s="23" t="s">
        <v>62</v>
      </c>
      <c r="I5" s="23">
        <v>7021.238859</v>
      </c>
    </row>
    <row r="6" spans="1:9" x14ac:dyDescent="0.25">
      <c r="B6" s="23" t="s">
        <v>95</v>
      </c>
      <c r="C6" s="23">
        <v>0.74730700000000005</v>
      </c>
      <c r="E6" s="23" t="s">
        <v>167</v>
      </c>
      <c r="F6" s="23">
        <v>36.958412000000003</v>
      </c>
      <c r="H6" s="23" t="s">
        <v>63</v>
      </c>
      <c r="I6" s="23">
        <v>505.43720200000001</v>
      </c>
    </row>
    <row r="7" spans="1:9" x14ac:dyDescent="0.25">
      <c r="B7" s="23" t="s">
        <v>75</v>
      </c>
      <c r="C7" s="23">
        <v>1722.695878</v>
      </c>
      <c r="E7" s="23" t="s">
        <v>116</v>
      </c>
      <c r="F7" s="23">
        <v>89.125512999999998</v>
      </c>
      <c r="H7" s="23" t="s">
        <v>67</v>
      </c>
      <c r="I7" s="23">
        <v>18.85239</v>
      </c>
    </row>
    <row r="8" spans="1:9" x14ac:dyDescent="0.25">
      <c r="B8" s="23" t="s">
        <v>76</v>
      </c>
      <c r="C8" s="23">
        <v>130.69365300000001</v>
      </c>
      <c r="E8" s="23" t="s">
        <v>119</v>
      </c>
      <c r="F8" s="23">
        <v>927.18137300000001</v>
      </c>
      <c r="H8" s="23" t="s">
        <v>69</v>
      </c>
      <c r="I8" s="23">
        <v>987.66897400000005</v>
      </c>
    </row>
    <row r="9" spans="1:9" x14ac:dyDescent="0.25">
      <c r="B9" s="23" t="s">
        <v>77</v>
      </c>
      <c r="C9" s="23">
        <v>104.07513</v>
      </c>
      <c r="E9" s="23" t="s">
        <v>120</v>
      </c>
      <c r="F9" s="23">
        <v>2968.124793</v>
      </c>
      <c r="H9" s="23" t="s">
        <v>70</v>
      </c>
      <c r="I9" s="23">
        <v>5445.7872639999996</v>
      </c>
    </row>
    <row r="10" spans="1:9" x14ac:dyDescent="0.25">
      <c r="B10" s="23" t="s">
        <v>78</v>
      </c>
      <c r="C10" s="23">
        <v>8407.7728939999997</v>
      </c>
      <c r="E10" s="23" t="s">
        <v>122</v>
      </c>
      <c r="F10" s="23">
        <v>13.552322</v>
      </c>
      <c r="H10" s="23" t="s">
        <v>71</v>
      </c>
      <c r="I10" s="23">
        <v>132.284785</v>
      </c>
    </row>
    <row r="11" spans="1:9" x14ac:dyDescent="0.25">
      <c r="B11" s="23" t="s">
        <v>97</v>
      </c>
      <c r="C11" s="23">
        <v>78.814087000000001</v>
      </c>
      <c r="E11" s="23" t="s">
        <v>124</v>
      </c>
      <c r="F11" s="23">
        <v>489.695852</v>
      </c>
    </row>
    <row r="12" spans="1:9" x14ac:dyDescent="0.25">
      <c r="B12" s="23" t="s">
        <v>99</v>
      </c>
      <c r="C12" s="23">
        <v>408.15181000000001</v>
      </c>
      <c r="E12" s="23" t="s">
        <v>128</v>
      </c>
      <c r="F12" s="23">
        <v>300.47061400000001</v>
      </c>
      <c r="H12" s="32"/>
    </row>
    <row r="13" spans="1:9" x14ac:dyDescent="0.25">
      <c r="B13" s="23" t="s">
        <v>100</v>
      </c>
      <c r="C13" s="23">
        <v>715.564258</v>
      </c>
      <c r="E13" s="23" t="s">
        <v>130</v>
      </c>
      <c r="F13" s="23">
        <v>3.2156799999999999</v>
      </c>
    </row>
    <row r="14" spans="1:9" x14ac:dyDescent="0.25">
      <c r="B14" s="23" t="s">
        <v>101</v>
      </c>
      <c r="C14" s="23">
        <v>198.90191999999999</v>
      </c>
      <c r="E14" s="23" t="s">
        <v>132</v>
      </c>
      <c r="F14" s="23">
        <v>67.713113000000007</v>
      </c>
    </row>
    <row r="15" spans="1:9" x14ac:dyDescent="0.25">
      <c r="B15" s="23" t="s">
        <v>102</v>
      </c>
      <c r="C15" s="23">
        <v>16.050654999999999</v>
      </c>
      <c r="E15" s="23" t="s">
        <v>134</v>
      </c>
      <c r="F15" s="23">
        <v>8.7843319999999991</v>
      </c>
    </row>
    <row r="16" spans="1:9" x14ac:dyDescent="0.25">
      <c r="B16" s="23" t="s">
        <v>103</v>
      </c>
      <c r="C16" s="23">
        <v>168.1593</v>
      </c>
      <c r="E16" s="23" t="s">
        <v>135</v>
      </c>
      <c r="F16" s="23">
        <v>361.59875</v>
      </c>
    </row>
    <row r="17" spans="2:6" x14ac:dyDescent="0.25">
      <c r="B17" s="23" t="s">
        <v>109</v>
      </c>
      <c r="C17" s="23">
        <v>311.666584</v>
      </c>
      <c r="E17" s="23" t="s">
        <v>136</v>
      </c>
      <c r="F17" s="23">
        <v>675.77229399999999</v>
      </c>
    </row>
    <row r="18" spans="2:6" x14ac:dyDescent="0.25">
      <c r="B18" s="23" t="s">
        <v>110</v>
      </c>
      <c r="C18" s="23">
        <v>486.35645</v>
      </c>
      <c r="E18" s="23" t="s">
        <v>139</v>
      </c>
      <c r="F18" s="23">
        <v>4359.0137189999996</v>
      </c>
    </row>
    <row r="19" spans="2:6" x14ac:dyDescent="0.25">
      <c r="B19" s="23" t="s">
        <v>111</v>
      </c>
      <c r="C19" s="23">
        <v>2780.6310870000002</v>
      </c>
      <c r="E19" s="23" t="s">
        <v>140</v>
      </c>
      <c r="F19" s="23">
        <v>133.39613299999999</v>
      </c>
    </row>
    <row r="20" spans="2:6" x14ac:dyDescent="0.25">
      <c r="B20" s="23" t="s">
        <v>112</v>
      </c>
      <c r="C20" s="23">
        <v>2328.798186</v>
      </c>
      <c r="E20" s="23" t="s">
        <v>170</v>
      </c>
      <c r="F20" s="23">
        <v>5.0630709999999999</v>
      </c>
    </row>
    <row r="21" spans="2:6" x14ac:dyDescent="0.25">
      <c r="B21" s="23" t="s">
        <v>104</v>
      </c>
      <c r="C21" s="23">
        <v>5001.3736230000004</v>
      </c>
      <c r="E21" s="23" t="s">
        <v>144</v>
      </c>
      <c r="F21" s="23">
        <v>89.345662000000004</v>
      </c>
    </row>
    <row r="22" spans="2:6" x14ac:dyDescent="0.25">
      <c r="B22" s="23" t="s">
        <v>105</v>
      </c>
      <c r="C22" s="23">
        <v>374.52683300000001</v>
      </c>
      <c r="E22" s="23" t="s">
        <v>145</v>
      </c>
      <c r="F22" s="23">
        <v>16.866802</v>
      </c>
    </row>
    <row r="23" spans="2:6" x14ac:dyDescent="0.25">
      <c r="B23" s="23" t="s">
        <v>106</v>
      </c>
      <c r="C23" s="23">
        <v>631.28996900000004</v>
      </c>
      <c r="E23" s="23" t="s">
        <v>146</v>
      </c>
      <c r="F23" s="23">
        <v>8.4892120000000002</v>
      </c>
    </row>
    <row r="24" spans="2:6" x14ac:dyDescent="0.25">
      <c r="B24" s="23" t="s">
        <v>107</v>
      </c>
      <c r="C24" s="23">
        <v>8917.9277020000009</v>
      </c>
    </row>
    <row r="25" spans="2:6" x14ac:dyDescent="0.25">
      <c r="B25" s="23" t="s">
        <v>108</v>
      </c>
      <c r="C25" s="23">
        <v>4997.3646120000003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0"/>
  <sheetViews>
    <sheetView workbookViewId="0">
      <selection activeCell="A2" sqref="A2"/>
    </sheetView>
  </sheetViews>
  <sheetFormatPr defaultColWidth="8.88671875" defaultRowHeight="12" x14ac:dyDescent="0.25"/>
  <cols>
    <col min="1" max="1" width="5.5546875" style="23" customWidth="1"/>
    <col min="2" max="2" width="0" style="23" hidden="1" customWidth="1"/>
    <col min="3" max="4" width="8.88671875" style="24"/>
    <col min="5" max="5" width="8.88671875" style="23"/>
    <col min="6" max="6" width="10.5546875" style="23" bestFit="1" customWidth="1"/>
    <col min="7" max="7" width="8.88671875" style="23"/>
    <col min="8" max="9" width="8.88671875" style="24"/>
    <col min="10" max="10" width="8.88671875" style="23"/>
    <col min="11" max="11" width="10.5546875" style="23" bestFit="1" customWidth="1"/>
    <col min="12" max="12" width="8.88671875" style="23"/>
    <col min="13" max="14" width="8.88671875" style="24"/>
    <col min="15" max="15" width="8.88671875" style="23"/>
    <col min="16" max="16" width="10.5546875" style="23" bestFit="1" customWidth="1"/>
    <col min="17" max="16384" width="8.88671875" style="23"/>
  </cols>
  <sheetData>
    <row r="1" spans="2:16" x14ac:dyDescent="0.25">
      <c r="C1" s="25" t="s">
        <v>155</v>
      </c>
      <c r="H1" s="40" t="s">
        <v>157</v>
      </c>
      <c r="M1" s="40" t="s">
        <v>158</v>
      </c>
    </row>
    <row r="3" spans="2:16" x14ac:dyDescent="0.25">
      <c r="B3" s="23" t="s">
        <v>152</v>
      </c>
      <c r="C3" s="36" t="s">
        <v>153</v>
      </c>
      <c r="D3" s="36" t="s">
        <v>43</v>
      </c>
      <c r="E3" s="36" t="s">
        <v>154</v>
      </c>
      <c r="F3" s="42" t="s">
        <v>156</v>
      </c>
      <c r="H3" s="36" t="s">
        <v>153</v>
      </c>
      <c r="I3" s="36" t="s">
        <v>43</v>
      </c>
      <c r="J3" s="36" t="s">
        <v>154</v>
      </c>
      <c r="K3" s="42" t="s">
        <v>156</v>
      </c>
      <c r="M3" s="36" t="s">
        <v>153</v>
      </c>
      <c r="N3" s="36" t="s">
        <v>43</v>
      </c>
      <c r="O3" s="36" t="s">
        <v>154</v>
      </c>
      <c r="P3" s="42" t="s">
        <v>156</v>
      </c>
    </row>
    <row r="4" spans="2:16" x14ac:dyDescent="0.25">
      <c r="B4" s="23">
        <v>127959297.443866</v>
      </c>
      <c r="C4" s="24">
        <v>1</v>
      </c>
      <c r="D4" s="46" t="s">
        <v>52</v>
      </c>
      <c r="E4" s="34">
        <v>3197.916291</v>
      </c>
      <c r="H4" s="24">
        <v>1</v>
      </c>
      <c r="I4" s="46" t="s">
        <v>52</v>
      </c>
      <c r="J4" s="34">
        <v>2706.0499799999998</v>
      </c>
      <c r="M4" s="24">
        <v>1</v>
      </c>
      <c r="N4" s="46" t="s">
        <v>52</v>
      </c>
      <c r="O4" s="34">
        <v>491.866311</v>
      </c>
    </row>
    <row r="5" spans="2:16" x14ac:dyDescent="0.25">
      <c r="B5" s="23">
        <v>526054.77199000004</v>
      </c>
      <c r="C5" s="24">
        <v>1</v>
      </c>
      <c r="D5" s="55" t="s">
        <v>48</v>
      </c>
      <c r="E5" s="56">
        <v>3623.7725070000001</v>
      </c>
      <c r="H5" s="24">
        <v>1</v>
      </c>
      <c r="I5" s="24" t="s">
        <v>48</v>
      </c>
      <c r="J5" s="23">
        <v>3138.067149</v>
      </c>
      <c r="M5" s="24">
        <v>1</v>
      </c>
      <c r="N5" s="24" t="s">
        <v>48</v>
      </c>
      <c r="O5" s="23">
        <v>485.70535899999999</v>
      </c>
    </row>
    <row r="6" spans="2:16" x14ac:dyDescent="0.25">
      <c r="B6" s="23">
        <v>495677.21815500001</v>
      </c>
      <c r="C6" s="24">
        <v>1</v>
      </c>
      <c r="D6" s="55" t="s">
        <v>49</v>
      </c>
      <c r="E6" s="56">
        <v>1237.7780849999999</v>
      </c>
      <c r="H6" s="24">
        <v>1</v>
      </c>
      <c r="I6" s="24" t="s">
        <v>49</v>
      </c>
      <c r="J6" s="23">
        <v>1158.4924679999999</v>
      </c>
      <c r="M6" s="24">
        <v>1</v>
      </c>
      <c r="N6" s="24" t="s">
        <v>49</v>
      </c>
      <c r="O6" s="23">
        <v>79.285617999999999</v>
      </c>
    </row>
    <row r="7" spans="2:16" x14ac:dyDescent="0.25">
      <c r="B7" s="23">
        <v>615551.73105599999</v>
      </c>
      <c r="C7" s="24">
        <v>1</v>
      </c>
      <c r="D7" s="55" t="s">
        <v>50</v>
      </c>
      <c r="E7" s="56">
        <v>280.174262</v>
      </c>
      <c r="H7" s="24">
        <v>1</v>
      </c>
      <c r="I7" s="24" t="s">
        <v>50</v>
      </c>
      <c r="J7" s="23">
        <v>248.279269</v>
      </c>
      <c r="M7" s="24">
        <v>1</v>
      </c>
      <c r="N7" s="24" t="s">
        <v>50</v>
      </c>
      <c r="O7" s="23">
        <v>31.894992999999999</v>
      </c>
    </row>
    <row r="8" spans="2:16" x14ac:dyDescent="0.25">
      <c r="B8" s="23">
        <v>61061850.549106002</v>
      </c>
      <c r="C8" s="24">
        <v>1</v>
      </c>
      <c r="D8" s="55" t="s">
        <v>51</v>
      </c>
      <c r="E8" s="56">
        <v>120.99458300000001</v>
      </c>
      <c r="F8" s="39">
        <f>SUM(E5:E8)</f>
        <v>5262.7194369999997</v>
      </c>
      <c r="H8" s="24">
        <v>1</v>
      </c>
      <c r="I8" s="24" t="s">
        <v>51</v>
      </c>
      <c r="J8" s="23">
        <v>110.75346399999999</v>
      </c>
      <c r="K8" s="39">
        <f>SUM(J5:J8)</f>
        <v>4655.5923499999999</v>
      </c>
      <c r="M8" s="24">
        <v>1</v>
      </c>
      <c r="N8" s="24" t="s">
        <v>51</v>
      </c>
      <c r="O8" s="23">
        <v>10.241118999999999</v>
      </c>
      <c r="P8" s="39">
        <f>SUM(O5:O8)</f>
        <v>607.12708899999996</v>
      </c>
    </row>
    <row r="9" spans="2:16" x14ac:dyDescent="0.25">
      <c r="B9" s="23">
        <v>107770.23470299999</v>
      </c>
      <c r="C9" s="24">
        <v>2</v>
      </c>
      <c r="D9" s="46" t="s">
        <v>52</v>
      </c>
      <c r="E9" s="34">
        <v>4719.2948280000001</v>
      </c>
      <c r="H9" s="24">
        <v>2</v>
      </c>
      <c r="I9" s="46" t="s">
        <v>52</v>
      </c>
      <c r="J9" s="34">
        <v>4415.18714</v>
      </c>
      <c r="M9" s="24">
        <v>2</v>
      </c>
      <c r="N9" s="46" t="s">
        <v>52</v>
      </c>
      <c r="O9" s="34">
        <v>304.107688</v>
      </c>
    </row>
    <row r="10" spans="2:16" x14ac:dyDescent="0.25">
      <c r="B10" s="23">
        <v>40439.004344000001</v>
      </c>
      <c r="C10" s="24">
        <v>2</v>
      </c>
      <c r="D10" s="55" t="s">
        <v>48</v>
      </c>
      <c r="E10" s="56">
        <v>5300.645818</v>
      </c>
      <c r="H10" s="24">
        <v>2</v>
      </c>
      <c r="I10" s="24" t="s">
        <v>48</v>
      </c>
      <c r="J10" s="23">
        <v>5129.9488739999997</v>
      </c>
      <c r="M10" s="24">
        <v>2</v>
      </c>
      <c r="N10" s="24" t="s">
        <v>48</v>
      </c>
      <c r="O10" s="23">
        <v>170.696944</v>
      </c>
    </row>
    <row r="11" spans="2:16" x14ac:dyDescent="0.25">
      <c r="B11" s="23">
        <v>104867.99588</v>
      </c>
      <c r="C11" s="24">
        <v>2</v>
      </c>
      <c r="D11" s="55" t="s">
        <v>49</v>
      </c>
      <c r="E11" s="56">
        <v>2165.0956849999998</v>
      </c>
      <c r="H11" s="24">
        <v>2</v>
      </c>
      <c r="I11" s="24" t="s">
        <v>49</v>
      </c>
      <c r="J11" s="23">
        <v>2102.5603940000001</v>
      </c>
      <c r="M11" s="24">
        <v>2</v>
      </c>
      <c r="N11" s="24" t="s">
        <v>49</v>
      </c>
      <c r="O11" s="23">
        <v>62.535291000000001</v>
      </c>
    </row>
    <row r="12" spans="2:16" x14ac:dyDescent="0.25">
      <c r="B12" s="23">
        <v>44231431.999072999</v>
      </c>
      <c r="C12" s="24">
        <v>2</v>
      </c>
      <c r="D12" s="55" t="s">
        <v>50</v>
      </c>
      <c r="E12" s="56">
        <v>575.30647199999999</v>
      </c>
      <c r="H12" s="24">
        <v>2</v>
      </c>
      <c r="I12" s="24" t="s">
        <v>50</v>
      </c>
      <c r="J12" s="23">
        <v>566.782961</v>
      </c>
      <c r="M12" s="24">
        <v>2</v>
      </c>
      <c r="N12" s="24" t="s">
        <v>50</v>
      </c>
      <c r="O12" s="23">
        <v>8.5235109999999992</v>
      </c>
    </row>
    <row r="13" spans="2:16" x14ac:dyDescent="0.25">
      <c r="B13" s="23">
        <v>3025.2693410000002</v>
      </c>
      <c r="C13" s="24">
        <v>2</v>
      </c>
      <c r="D13" s="55" t="s">
        <v>51</v>
      </c>
      <c r="E13" s="56">
        <v>199.88354000000001</v>
      </c>
      <c r="F13" s="39">
        <f>SUM(E10:E13)</f>
        <v>8240.9315150000002</v>
      </c>
      <c r="H13" s="24">
        <v>2</v>
      </c>
      <c r="I13" s="24" t="s">
        <v>51</v>
      </c>
      <c r="J13" s="23">
        <v>199.75420399999999</v>
      </c>
      <c r="K13" s="39">
        <f>SUM(J10:J13)</f>
        <v>7999.0464329999995</v>
      </c>
      <c r="M13" s="45">
        <v>2</v>
      </c>
      <c r="N13" s="24" t="s">
        <v>51</v>
      </c>
      <c r="O13" s="23">
        <v>0.12933700000000001</v>
      </c>
      <c r="P13" s="39">
        <f>SUM(O10:O13)</f>
        <v>241.88508299999998</v>
      </c>
    </row>
    <row r="14" spans="2:16" x14ac:dyDescent="0.25">
      <c r="B14" s="23">
        <v>5643.1422329999996</v>
      </c>
      <c r="C14" s="24">
        <v>3</v>
      </c>
      <c r="D14" s="46" t="s">
        <v>52</v>
      </c>
      <c r="E14" s="34">
        <v>2925.20136</v>
      </c>
      <c r="F14" s="39"/>
      <c r="H14" s="24">
        <v>3</v>
      </c>
      <c r="I14" s="46" t="s">
        <v>52</v>
      </c>
      <c r="J14" s="34">
        <v>2549.090588</v>
      </c>
      <c r="K14" s="39"/>
      <c r="M14" s="24">
        <v>3</v>
      </c>
      <c r="N14" s="46" t="s">
        <v>52</v>
      </c>
      <c r="O14" s="34">
        <v>376.110772</v>
      </c>
      <c r="P14" s="39"/>
    </row>
    <row r="15" spans="2:16" x14ac:dyDescent="0.25">
      <c r="B15" s="23">
        <v>1498.1643819999999</v>
      </c>
      <c r="C15" s="24">
        <v>3</v>
      </c>
      <c r="D15" s="55" t="s">
        <v>48</v>
      </c>
      <c r="E15" s="56">
        <v>2062.43073</v>
      </c>
      <c r="F15" s="39"/>
      <c r="H15" s="24">
        <v>3</v>
      </c>
      <c r="I15" s="24" t="s">
        <v>48</v>
      </c>
      <c r="J15" s="23">
        <v>1903.278243</v>
      </c>
      <c r="K15" s="39"/>
      <c r="M15" s="24">
        <v>3</v>
      </c>
      <c r="N15" s="24" t="s">
        <v>48</v>
      </c>
      <c r="O15" s="23">
        <v>159.15248700000001</v>
      </c>
      <c r="P15" s="39"/>
    </row>
    <row r="16" spans="2:16" x14ac:dyDescent="0.25">
      <c r="B16" s="23">
        <v>143625948.686041</v>
      </c>
      <c r="C16" s="24">
        <v>3</v>
      </c>
      <c r="D16" s="55" t="s">
        <v>49</v>
      </c>
      <c r="E16" s="56">
        <v>722.39836200000002</v>
      </c>
      <c r="F16" s="39"/>
      <c r="H16" s="24">
        <v>3</v>
      </c>
      <c r="I16" s="24" t="s">
        <v>49</v>
      </c>
      <c r="J16" s="23">
        <v>652.641886</v>
      </c>
      <c r="K16" s="39"/>
      <c r="M16" s="24">
        <v>3</v>
      </c>
      <c r="N16" s="24" t="s">
        <v>49</v>
      </c>
      <c r="O16" s="23">
        <v>69.756477000000004</v>
      </c>
      <c r="P16" s="39"/>
    </row>
    <row r="17" spans="2:17" x14ac:dyDescent="0.25">
      <c r="B17" s="23">
        <v>380991.73757400003</v>
      </c>
      <c r="C17" s="24">
        <v>3</v>
      </c>
      <c r="D17" s="55" t="s">
        <v>50</v>
      </c>
      <c r="E17" s="56">
        <v>354.745045</v>
      </c>
      <c r="F17" s="39"/>
      <c r="H17" s="24">
        <v>3</v>
      </c>
      <c r="I17" s="24" t="s">
        <v>50</v>
      </c>
      <c r="J17" s="23">
        <v>310.57083899999998</v>
      </c>
      <c r="K17" s="39"/>
      <c r="M17" s="24">
        <v>3</v>
      </c>
      <c r="N17" s="24" t="s">
        <v>50</v>
      </c>
      <c r="O17" s="23">
        <v>44.174205999999998</v>
      </c>
      <c r="P17" s="39"/>
    </row>
    <row r="18" spans="2:17" x14ac:dyDescent="0.25">
      <c r="B18" s="23">
        <v>916229.44060800003</v>
      </c>
      <c r="C18" s="24">
        <v>3</v>
      </c>
      <c r="D18" s="55" t="s">
        <v>51</v>
      </c>
      <c r="E18" s="56">
        <v>66.732429999999994</v>
      </c>
      <c r="F18" s="39">
        <f>SUM(E15:E18)</f>
        <v>3206.3065670000001</v>
      </c>
      <c r="H18" s="24">
        <v>3</v>
      </c>
      <c r="I18" s="24" t="s">
        <v>51</v>
      </c>
      <c r="J18" s="23">
        <v>56.135672999999997</v>
      </c>
      <c r="K18" s="39">
        <f>SUM(J15:J18)</f>
        <v>2922.6266409999998</v>
      </c>
      <c r="M18" s="24">
        <v>3</v>
      </c>
      <c r="N18" s="24" t="s">
        <v>51</v>
      </c>
      <c r="O18" s="23">
        <v>10.596757</v>
      </c>
      <c r="P18" s="39">
        <f>SUM(O15:O18)</f>
        <v>283.67992700000002</v>
      </c>
    </row>
    <row r="19" spans="2:17" x14ac:dyDescent="0.25">
      <c r="B19" s="23">
        <v>899970.15176200005</v>
      </c>
      <c r="C19" s="24">
        <v>4</v>
      </c>
      <c r="D19" s="46" t="s">
        <v>52</v>
      </c>
      <c r="E19" s="34">
        <v>2455.4140619999998</v>
      </c>
      <c r="F19" s="39"/>
      <c r="H19" s="24">
        <v>4</v>
      </c>
      <c r="I19" s="46" t="s">
        <v>52</v>
      </c>
      <c r="J19" s="34">
        <v>1912.6322729999999</v>
      </c>
      <c r="K19" s="39"/>
      <c r="M19" s="24">
        <v>4</v>
      </c>
      <c r="N19" s="46" t="s">
        <v>52</v>
      </c>
      <c r="O19" s="34">
        <v>542.781789</v>
      </c>
      <c r="P19" s="39"/>
    </row>
    <row r="20" spans="2:17" x14ac:dyDescent="0.25">
      <c r="B20" s="23">
        <v>159202624.001001</v>
      </c>
      <c r="C20" s="24">
        <v>4</v>
      </c>
      <c r="D20" s="55" t="s">
        <v>48</v>
      </c>
      <c r="E20" s="56">
        <v>1546.441501</v>
      </c>
      <c r="F20" s="39"/>
      <c r="H20" s="24">
        <v>4</v>
      </c>
      <c r="I20" s="24" t="s">
        <v>48</v>
      </c>
      <c r="J20" s="23">
        <v>1242.5876060000001</v>
      </c>
      <c r="K20" s="39"/>
      <c r="M20" s="24">
        <v>4</v>
      </c>
      <c r="N20" s="24" t="s">
        <v>48</v>
      </c>
      <c r="O20" s="23">
        <v>303.85389500000002</v>
      </c>
      <c r="P20" s="39"/>
    </row>
    <row r="21" spans="2:17" x14ac:dyDescent="0.25">
      <c r="B21" s="23">
        <v>2470277.9626989998</v>
      </c>
      <c r="C21" s="24">
        <v>4</v>
      </c>
      <c r="D21" s="55" t="s">
        <v>49</v>
      </c>
      <c r="E21" s="56">
        <v>289.56054799999998</v>
      </c>
      <c r="F21" s="39"/>
      <c r="H21" s="24">
        <v>4</v>
      </c>
      <c r="I21" s="24" t="s">
        <v>49</v>
      </c>
      <c r="J21" s="23">
        <v>215.31851499999999</v>
      </c>
      <c r="K21" s="39"/>
      <c r="M21" s="24">
        <v>4</v>
      </c>
      <c r="N21" s="24" t="s">
        <v>49</v>
      </c>
      <c r="O21" s="23">
        <v>74.242033000000006</v>
      </c>
      <c r="P21" s="39"/>
    </row>
    <row r="22" spans="2:17" x14ac:dyDescent="0.25">
      <c r="B22" s="23">
        <v>1000223.8092979999</v>
      </c>
      <c r="C22" s="24">
        <v>4</v>
      </c>
      <c r="D22" s="55" t="s">
        <v>50</v>
      </c>
      <c r="E22" s="56">
        <v>94.091633000000002</v>
      </c>
      <c r="F22" s="39"/>
      <c r="H22" s="24">
        <v>4</v>
      </c>
      <c r="I22" s="24" t="s">
        <v>50</v>
      </c>
      <c r="J22" s="23">
        <v>55.088794999999998</v>
      </c>
      <c r="K22" s="39"/>
      <c r="M22" s="24">
        <v>4</v>
      </c>
      <c r="N22" s="24" t="s">
        <v>50</v>
      </c>
      <c r="O22" s="23">
        <v>39.002837999999997</v>
      </c>
      <c r="P22" s="39"/>
    </row>
    <row r="23" spans="2:17" x14ac:dyDescent="0.25">
      <c r="B23" s="23">
        <v>692578.15966999996</v>
      </c>
      <c r="C23" s="24">
        <v>4</v>
      </c>
      <c r="D23" s="55" t="s">
        <v>51</v>
      </c>
      <c r="E23" s="56">
        <v>39.016170000000002</v>
      </c>
      <c r="F23" s="39">
        <f>SUM(E20:E23)</f>
        <v>1969.109852</v>
      </c>
      <c r="H23" s="24">
        <v>4</v>
      </c>
      <c r="I23" s="24" t="s">
        <v>51</v>
      </c>
      <c r="J23" s="23">
        <v>1.4482600000000001</v>
      </c>
      <c r="K23" s="39">
        <f>SUM(J20:J23)</f>
        <v>1514.4431759999998</v>
      </c>
      <c r="M23" s="24">
        <v>4</v>
      </c>
      <c r="N23" s="24" t="s">
        <v>51</v>
      </c>
      <c r="O23" s="23">
        <v>37.567909999999998</v>
      </c>
      <c r="P23" s="39">
        <f>SUM(O20:O23)</f>
        <v>454.666676</v>
      </c>
    </row>
    <row r="24" spans="2:17" x14ac:dyDescent="0.25">
      <c r="B24" s="23">
        <v>224510893.15727201</v>
      </c>
      <c r="C24" s="24">
        <v>5</v>
      </c>
      <c r="D24" s="46" t="s">
        <v>52</v>
      </c>
      <c r="E24" s="34">
        <v>6287.940501</v>
      </c>
      <c r="F24" s="39"/>
      <c r="H24" s="24">
        <v>5</v>
      </c>
      <c r="I24" s="46" t="s">
        <v>52</v>
      </c>
      <c r="J24" s="34">
        <v>4924.2194440000003</v>
      </c>
      <c r="K24" s="39"/>
      <c r="M24" s="24">
        <v>5</v>
      </c>
      <c r="N24" s="46" t="s">
        <v>52</v>
      </c>
      <c r="O24" s="34">
        <v>1363.7210560000001</v>
      </c>
      <c r="P24" s="39"/>
    </row>
    <row r="25" spans="2:17" x14ac:dyDescent="0.25">
      <c r="B25" s="23">
        <v>2572554.82186</v>
      </c>
      <c r="C25" s="24">
        <v>5</v>
      </c>
      <c r="D25" s="55" t="s">
        <v>48</v>
      </c>
      <c r="E25" s="56">
        <v>5656.0495449999999</v>
      </c>
      <c r="F25" s="39"/>
      <c r="H25" s="24">
        <v>5</v>
      </c>
      <c r="I25" s="24" t="s">
        <v>48</v>
      </c>
      <c r="J25" s="23">
        <v>4930.3422300000002</v>
      </c>
      <c r="K25" s="39"/>
      <c r="M25" s="24">
        <v>5</v>
      </c>
      <c r="N25" s="24" t="s">
        <v>48</v>
      </c>
      <c r="O25" s="23">
        <v>725.707314</v>
      </c>
      <c r="P25" s="39"/>
    </row>
    <row r="26" spans="2:17" x14ac:dyDescent="0.25">
      <c r="B26" s="23">
        <v>1886013.6035180001</v>
      </c>
      <c r="C26" s="24">
        <v>5</v>
      </c>
      <c r="D26" s="55" t="s">
        <v>49</v>
      </c>
      <c r="E26" s="56">
        <v>1443.598037</v>
      </c>
      <c r="F26" s="39"/>
      <c r="H26" s="24">
        <v>5</v>
      </c>
      <c r="I26" s="24" t="s">
        <v>49</v>
      </c>
      <c r="J26" s="23">
        <v>1279.0447059999999</v>
      </c>
      <c r="K26" s="39"/>
      <c r="M26" s="24">
        <v>5</v>
      </c>
      <c r="N26" s="24" t="s">
        <v>49</v>
      </c>
      <c r="O26" s="23">
        <v>164.55333099999999</v>
      </c>
      <c r="P26" s="39"/>
    </row>
    <row r="27" spans="2:17" x14ac:dyDescent="0.25">
      <c r="B27" s="23">
        <v>1169598.254897</v>
      </c>
      <c r="C27" s="24">
        <v>5</v>
      </c>
      <c r="D27" s="55" t="s">
        <v>50</v>
      </c>
      <c r="E27" s="56">
        <v>932.23357899999996</v>
      </c>
      <c r="F27" s="39"/>
      <c r="H27" s="24">
        <v>5</v>
      </c>
      <c r="I27" s="24" t="s">
        <v>50</v>
      </c>
      <c r="J27" s="23">
        <v>854.46277499999997</v>
      </c>
      <c r="K27" s="39"/>
      <c r="M27" s="24">
        <v>5</v>
      </c>
      <c r="N27" s="24" t="s">
        <v>50</v>
      </c>
      <c r="O27" s="23">
        <v>77.770803999999998</v>
      </c>
      <c r="P27" s="39"/>
    </row>
    <row r="28" spans="2:17" x14ac:dyDescent="0.25">
      <c r="B28" s="23">
        <v>1541895650.0422699</v>
      </c>
      <c r="C28" s="24">
        <v>5</v>
      </c>
      <c r="D28" s="55" t="s">
        <v>51</v>
      </c>
      <c r="E28" s="56">
        <v>266.48116399999998</v>
      </c>
      <c r="F28" s="39">
        <f>SUM(E25:E28)</f>
        <v>8298.3623250000001</v>
      </c>
      <c r="H28" s="24">
        <v>5</v>
      </c>
      <c r="I28" s="24" t="s">
        <v>51</v>
      </c>
      <c r="J28" s="23">
        <v>254.88681299999999</v>
      </c>
      <c r="K28" s="39">
        <f>SUM(J25:J28)</f>
        <v>7318.7365239999999</v>
      </c>
      <c r="M28" s="24">
        <v>5</v>
      </c>
      <c r="N28" s="24" t="s">
        <v>51</v>
      </c>
      <c r="O28" s="23">
        <v>11.59435</v>
      </c>
      <c r="P28" s="39">
        <f>SUM(O25:O28)</f>
        <v>979.62579899999992</v>
      </c>
      <c r="Q28" s="44"/>
    </row>
    <row r="29" spans="2:17" x14ac:dyDescent="0.25">
      <c r="B29" s="23">
        <v>10988054.082851</v>
      </c>
      <c r="C29" s="24">
        <v>6</v>
      </c>
      <c r="D29" s="46" t="s">
        <v>52</v>
      </c>
      <c r="E29" s="34">
        <v>6509.6605689999997</v>
      </c>
      <c r="F29" s="39"/>
      <c r="H29" s="24">
        <v>6</v>
      </c>
      <c r="I29" s="46" t="s">
        <v>52</v>
      </c>
      <c r="J29" s="34">
        <v>4948.0508600000003</v>
      </c>
      <c r="K29" s="39"/>
      <c r="M29" s="24">
        <v>6</v>
      </c>
      <c r="N29" s="46" t="s">
        <v>52</v>
      </c>
      <c r="O29" s="34">
        <v>1561.60971</v>
      </c>
      <c r="P29" s="39"/>
    </row>
    <row r="30" spans="2:17" x14ac:dyDescent="0.25">
      <c r="B30" s="23">
        <v>9326220.9178340007</v>
      </c>
      <c r="C30" s="24">
        <v>6</v>
      </c>
      <c r="D30" s="55" t="s">
        <v>48</v>
      </c>
      <c r="E30" s="56">
        <v>6668.7666200000003</v>
      </c>
      <c r="F30" s="39"/>
      <c r="H30" s="24">
        <v>6</v>
      </c>
      <c r="I30" s="24" t="s">
        <v>48</v>
      </c>
      <c r="J30" s="23">
        <v>5223.8469080000004</v>
      </c>
      <c r="K30" s="39"/>
      <c r="M30" s="24">
        <v>6</v>
      </c>
      <c r="N30" s="24" t="s">
        <v>48</v>
      </c>
      <c r="O30" s="23">
        <v>1444.9197119999999</v>
      </c>
      <c r="P30" s="39"/>
    </row>
    <row r="31" spans="2:17" x14ac:dyDescent="0.25">
      <c r="B31" s="23">
        <v>9088141.1272800006</v>
      </c>
      <c r="C31" s="24">
        <v>6</v>
      </c>
      <c r="D31" s="55" t="s">
        <v>49</v>
      </c>
      <c r="E31" s="56">
        <v>1699.5974940000001</v>
      </c>
      <c r="F31" s="39"/>
      <c r="H31" s="24">
        <v>6</v>
      </c>
      <c r="I31" s="24" t="s">
        <v>49</v>
      </c>
      <c r="J31" s="23">
        <v>1297.9846520000001</v>
      </c>
      <c r="K31" s="39"/>
      <c r="M31" s="24">
        <v>6</v>
      </c>
      <c r="N31" s="24" t="s">
        <v>49</v>
      </c>
      <c r="O31" s="23">
        <v>401.612842</v>
      </c>
      <c r="P31" s="39"/>
    </row>
    <row r="32" spans="2:17" x14ac:dyDescent="0.25">
      <c r="B32" s="23">
        <v>245337771.96469</v>
      </c>
      <c r="C32" s="24">
        <v>6</v>
      </c>
      <c r="D32" s="55" t="s">
        <v>50</v>
      </c>
      <c r="E32" s="56">
        <v>1248.911658</v>
      </c>
      <c r="F32" s="39"/>
      <c r="H32" s="24">
        <v>6</v>
      </c>
      <c r="I32" s="24" t="s">
        <v>50</v>
      </c>
      <c r="J32" s="23">
        <v>1088.6869119999999</v>
      </c>
      <c r="K32" s="39"/>
      <c r="M32" s="24">
        <v>6</v>
      </c>
      <c r="N32" s="24" t="s">
        <v>50</v>
      </c>
      <c r="O32" s="23">
        <v>160.22474600000001</v>
      </c>
      <c r="P32" s="39"/>
    </row>
    <row r="33" spans="2:17" x14ac:dyDescent="0.25">
      <c r="B33" s="23">
        <v>181492.52190600001</v>
      </c>
      <c r="C33" s="24">
        <v>6</v>
      </c>
      <c r="D33" s="55" t="s">
        <v>51</v>
      </c>
      <c r="E33" s="56">
        <v>371.86873800000001</v>
      </c>
      <c r="F33" s="39">
        <f>SUM(E30:E33)</f>
        <v>9989.1445100000001</v>
      </c>
      <c r="H33" s="24">
        <v>6</v>
      </c>
      <c r="I33" s="24" t="s">
        <v>51</v>
      </c>
      <c r="J33" s="23">
        <v>328.00855999999999</v>
      </c>
      <c r="K33" s="39">
        <f>SUM(J30:J33)</f>
        <v>7938.5270320000009</v>
      </c>
      <c r="M33" s="24">
        <v>6</v>
      </c>
      <c r="N33" s="24" t="s">
        <v>51</v>
      </c>
      <c r="O33" s="23">
        <v>43.860177999999998</v>
      </c>
      <c r="P33" s="39">
        <f>SUM(O30:O33)</f>
        <v>2050.6174780000001</v>
      </c>
    </row>
    <row r="34" spans="2:17" x14ac:dyDescent="0.25">
      <c r="B34" s="23">
        <v>809651.07794400002</v>
      </c>
      <c r="C34" s="24">
        <v>7</v>
      </c>
      <c r="D34" s="46" t="s">
        <v>52</v>
      </c>
      <c r="E34" s="34">
        <v>8307.7384529999999</v>
      </c>
      <c r="F34" s="39"/>
      <c r="H34" s="24">
        <v>7</v>
      </c>
      <c r="I34" s="46" t="s">
        <v>52</v>
      </c>
      <c r="J34" s="34">
        <v>6623.6240369999996</v>
      </c>
      <c r="K34" s="39"/>
      <c r="M34" s="24">
        <v>7</v>
      </c>
      <c r="N34" s="46" t="s">
        <v>52</v>
      </c>
      <c r="O34" s="34">
        <v>1684.1144159999999</v>
      </c>
      <c r="P34" s="39"/>
    </row>
    <row r="35" spans="2:17" x14ac:dyDescent="0.25">
      <c r="B35" s="23">
        <v>160882.16583099999</v>
      </c>
      <c r="C35" s="24">
        <v>7</v>
      </c>
      <c r="D35" s="55" t="s">
        <v>48</v>
      </c>
      <c r="E35" s="56">
        <v>9220.7728630000001</v>
      </c>
      <c r="F35" s="39"/>
      <c r="H35" s="24">
        <v>7</v>
      </c>
      <c r="I35" s="24" t="s">
        <v>48</v>
      </c>
      <c r="J35" s="23">
        <v>7200.1075069999997</v>
      </c>
      <c r="K35" s="39"/>
      <c r="M35" s="24">
        <v>7</v>
      </c>
      <c r="N35" s="24" t="s">
        <v>48</v>
      </c>
      <c r="O35" s="23">
        <v>2020.665356</v>
      </c>
      <c r="P35" s="39"/>
    </row>
    <row r="36" spans="2:17" x14ac:dyDescent="0.25">
      <c r="C36" s="24">
        <v>7</v>
      </c>
      <c r="D36" s="55" t="s">
        <v>49</v>
      </c>
      <c r="E36" s="56">
        <v>3106.3104360000002</v>
      </c>
      <c r="F36" s="39"/>
      <c r="H36" s="24">
        <v>7</v>
      </c>
      <c r="I36" s="24" t="s">
        <v>49</v>
      </c>
      <c r="J36" s="23">
        <v>2390.409263</v>
      </c>
      <c r="K36" s="39"/>
      <c r="M36" s="24">
        <v>7</v>
      </c>
      <c r="N36" s="24" t="s">
        <v>49</v>
      </c>
      <c r="O36" s="23">
        <v>715.90117199999997</v>
      </c>
      <c r="P36" s="39"/>
    </row>
    <row r="37" spans="2:17" x14ac:dyDescent="0.25">
      <c r="C37" s="24">
        <v>7</v>
      </c>
      <c r="D37" s="55" t="s">
        <v>50</v>
      </c>
      <c r="E37" s="56">
        <v>1848.5658060000001</v>
      </c>
      <c r="F37" s="39"/>
      <c r="H37" s="24">
        <v>7</v>
      </c>
      <c r="I37" s="24" t="s">
        <v>50</v>
      </c>
      <c r="J37" s="23">
        <v>1562.939844</v>
      </c>
      <c r="K37" s="39"/>
      <c r="M37" s="24">
        <v>7</v>
      </c>
      <c r="N37" s="24" t="s">
        <v>50</v>
      </c>
      <c r="O37" s="23">
        <v>285.62596200000002</v>
      </c>
      <c r="P37" s="39"/>
    </row>
    <row r="38" spans="2:17" x14ac:dyDescent="0.25">
      <c r="C38" s="24">
        <v>7</v>
      </c>
      <c r="D38" s="55" t="s">
        <v>51</v>
      </c>
      <c r="E38" s="56">
        <v>576.68821700000001</v>
      </c>
      <c r="F38" s="39">
        <f>SUM(E35:E38)</f>
        <v>14752.337322000001</v>
      </c>
      <c r="H38" s="24">
        <v>7</v>
      </c>
      <c r="I38" s="24" t="s">
        <v>51</v>
      </c>
      <c r="J38" s="23">
        <v>525.37869699999999</v>
      </c>
      <c r="K38" s="39">
        <f>SUM(J35:J38)</f>
        <v>11678.835311000001</v>
      </c>
      <c r="M38" s="24">
        <v>7</v>
      </c>
      <c r="N38" s="24" t="s">
        <v>51</v>
      </c>
      <c r="O38" s="23">
        <v>51.309519999999999</v>
      </c>
      <c r="P38" s="39">
        <f>SUM(O35:O38)</f>
        <v>3073.5020099999997</v>
      </c>
    </row>
    <row r="39" spans="2:17" x14ac:dyDescent="0.25">
      <c r="C39" s="24">
        <v>8</v>
      </c>
      <c r="D39" s="46" t="s">
        <v>52</v>
      </c>
      <c r="E39" s="34">
        <v>44702.914493999997</v>
      </c>
      <c r="F39" s="39"/>
      <c r="H39" s="24">
        <v>8</v>
      </c>
      <c r="I39" s="46" t="s">
        <v>52</v>
      </c>
      <c r="J39" s="34">
        <v>38790.690608999997</v>
      </c>
      <c r="K39" s="39"/>
      <c r="M39" s="24">
        <v>8</v>
      </c>
      <c r="N39" s="46" t="s">
        <v>52</v>
      </c>
      <c r="O39" s="34">
        <v>5912.2238850000003</v>
      </c>
      <c r="P39" s="39"/>
    </row>
    <row r="40" spans="2:17" x14ac:dyDescent="0.25">
      <c r="C40" s="24">
        <v>8</v>
      </c>
      <c r="D40" s="55" t="s">
        <v>48</v>
      </c>
      <c r="E40" s="56">
        <v>59103.007289000001</v>
      </c>
      <c r="F40" s="39"/>
      <c r="H40" s="24">
        <v>8</v>
      </c>
      <c r="I40" s="24" t="s">
        <v>48</v>
      </c>
      <c r="J40" s="23">
        <v>51381.645921000003</v>
      </c>
      <c r="K40" s="39"/>
      <c r="M40" s="24">
        <v>8</v>
      </c>
      <c r="N40" s="24" t="s">
        <v>48</v>
      </c>
      <c r="O40" s="23">
        <v>7721.3613679999999</v>
      </c>
      <c r="P40" s="39"/>
    </row>
    <row r="41" spans="2:17" x14ac:dyDescent="0.25">
      <c r="C41" s="24">
        <v>8</v>
      </c>
      <c r="D41" s="55" t="s">
        <v>49</v>
      </c>
      <c r="E41" s="56">
        <v>31455.446863000001</v>
      </c>
      <c r="F41" s="39"/>
      <c r="H41" s="24">
        <v>8</v>
      </c>
      <c r="I41" s="24" t="s">
        <v>49</v>
      </c>
      <c r="J41" s="23">
        <v>28114.903087999999</v>
      </c>
      <c r="K41" s="39"/>
      <c r="M41" s="24">
        <v>8</v>
      </c>
      <c r="N41" s="24" t="s">
        <v>49</v>
      </c>
      <c r="O41" s="23">
        <v>3340.5437750000001</v>
      </c>
      <c r="P41" s="39"/>
    </row>
    <row r="42" spans="2:17" x14ac:dyDescent="0.25">
      <c r="C42" s="24">
        <v>8</v>
      </c>
      <c r="D42" s="55" t="s">
        <v>50</v>
      </c>
      <c r="E42" s="56">
        <v>14066.169701999999</v>
      </c>
      <c r="F42" s="39"/>
      <c r="H42" s="24">
        <v>8</v>
      </c>
      <c r="I42" s="24" t="s">
        <v>50</v>
      </c>
      <c r="J42" s="23">
        <v>12639.668884000001</v>
      </c>
      <c r="K42" s="39"/>
      <c r="M42" s="24">
        <v>8</v>
      </c>
      <c r="N42" s="24" t="s">
        <v>50</v>
      </c>
      <c r="O42" s="23">
        <v>1426.5008190000001</v>
      </c>
      <c r="P42" s="39"/>
    </row>
    <row r="43" spans="2:17" x14ac:dyDescent="0.25">
      <c r="C43" s="24">
        <v>8</v>
      </c>
      <c r="D43" s="55" t="s">
        <v>51</v>
      </c>
      <c r="E43" s="56">
        <v>8012.3643659999998</v>
      </c>
      <c r="F43" s="39">
        <f>SUM(E40:E43)</f>
        <v>112636.98822</v>
      </c>
      <c r="H43" s="24">
        <v>8</v>
      </c>
      <c r="I43" s="24" t="s">
        <v>51</v>
      </c>
      <c r="J43" s="23">
        <v>6946.0722009999999</v>
      </c>
      <c r="K43" s="39">
        <f>SUM(J40:J43)</f>
        <v>99082.290094000011</v>
      </c>
      <c r="M43" s="24">
        <v>8</v>
      </c>
      <c r="N43" s="24" t="s">
        <v>51</v>
      </c>
      <c r="O43" s="23">
        <v>1066.2921650000001</v>
      </c>
      <c r="P43" s="39">
        <f>SUM(O40:O43)</f>
        <v>13554.698127000001</v>
      </c>
    </row>
    <row r="44" spans="2:17" x14ac:dyDescent="0.25">
      <c r="C44" s="24">
        <v>9</v>
      </c>
      <c r="D44" s="46" t="s">
        <v>52</v>
      </c>
      <c r="E44" s="34">
        <v>7205.3260289999998</v>
      </c>
      <c r="F44" s="39"/>
      <c r="H44" s="24">
        <v>9</v>
      </c>
      <c r="I44" s="46" t="s">
        <v>52</v>
      </c>
      <c r="J44" s="34">
        <v>6688.814249</v>
      </c>
      <c r="K44" s="39"/>
      <c r="M44" s="24">
        <v>9</v>
      </c>
      <c r="N44" s="46" t="s">
        <v>52</v>
      </c>
      <c r="O44" s="34">
        <v>516.51178000000004</v>
      </c>
      <c r="P44" s="39"/>
    </row>
    <row r="45" spans="2:17" x14ac:dyDescent="0.25">
      <c r="C45" s="24">
        <v>9</v>
      </c>
      <c r="D45" s="55" t="s">
        <v>48</v>
      </c>
      <c r="E45" s="56">
        <v>8258.0610680000009</v>
      </c>
      <c r="F45" s="39"/>
      <c r="H45" s="24">
        <v>9</v>
      </c>
      <c r="I45" s="24" t="s">
        <v>48</v>
      </c>
      <c r="J45" s="23">
        <v>7979.97534</v>
      </c>
      <c r="K45" s="39"/>
      <c r="M45" s="24">
        <v>9</v>
      </c>
      <c r="N45" s="24" t="s">
        <v>48</v>
      </c>
      <c r="O45" s="23">
        <v>278.08572800000002</v>
      </c>
      <c r="P45" s="39"/>
    </row>
    <row r="46" spans="2:17" x14ac:dyDescent="0.25">
      <c r="C46" s="24">
        <v>9</v>
      </c>
      <c r="D46" s="55" t="s">
        <v>49</v>
      </c>
      <c r="E46" s="56">
        <v>4874.9829630000004</v>
      </c>
      <c r="F46" s="39"/>
      <c r="H46" s="24">
        <v>9</v>
      </c>
      <c r="I46" s="24" t="s">
        <v>49</v>
      </c>
      <c r="J46" s="23">
        <v>4737.31394</v>
      </c>
      <c r="K46" s="39"/>
      <c r="M46" s="24">
        <v>9</v>
      </c>
      <c r="N46" s="24" t="s">
        <v>49</v>
      </c>
      <c r="O46" s="23">
        <v>137.66902300000001</v>
      </c>
      <c r="P46" s="39"/>
    </row>
    <row r="47" spans="2:17" x14ac:dyDescent="0.25">
      <c r="C47" s="24">
        <v>9</v>
      </c>
      <c r="D47" s="55" t="s">
        <v>50</v>
      </c>
      <c r="E47" s="56">
        <v>2343.9686069999998</v>
      </c>
      <c r="F47" s="39"/>
      <c r="H47" s="24">
        <v>9</v>
      </c>
      <c r="I47" s="24" t="s">
        <v>50</v>
      </c>
      <c r="J47" s="23">
        <v>2320.2512040000001</v>
      </c>
      <c r="K47" s="39"/>
      <c r="M47" s="24">
        <v>9</v>
      </c>
      <c r="N47" s="24" t="s">
        <v>50</v>
      </c>
      <c r="O47" s="23">
        <v>23.717403000000001</v>
      </c>
      <c r="P47" s="39"/>
    </row>
    <row r="48" spans="2:17" x14ac:dyDescent="0.25">
      <c r="C48" s="24">
        <v>9</v>
      </c>
      <c r="D48" s="55" t="s">
        <v>51</v>
      </c>
      <c r="E48" s="56">
        <v>2003.4342979999999</v>
      </c>
      <c r="F48" s="39">
        <f>SUM(E45:E48)</f>
        <v>17480.446936</v>
      </c>
      <c r="H48" s="24">
        <v>9</v>
      </c>
      <c r="I48" s="24" t="s">
        <v>51</v>
      </c>
      <c r="J48" s="23">
        <v>1941.349541</v>
      </c>
      <c r="K48" s="39">
        <f>SUM(J45:J48)</f>
        <v>16978.890025000001</v>
      </c>
      <c r="M48" s="24">
        <v>9</v>
      </c>
      <c r="N48" s="24" t="s">
        <v>51</v>
      </c>
      <c r="O48" s="23">
        <v>62.084755999999999</v>
      </c>
      <c r="P48" s="39">
        <f>SUM(O45:O48)</f>
        <v>501.55691000000002</v>
      </c>
      <c r="Q48" s="44"/>
    </row>
    <row r="49" spans="6:17" x14ac:dyDescent="0.25">
      <c r="F49" s="44">
        <f>SUM(F48,F43,F38,F33,F28,F23,F18,F13,F8)</f>
        <v>181836.34668399999</v>
      </c>
      <c r="K49" s="44">
        <f>SUM(K48,K43,K38,K33,K28,K23,K18,K13,K8)</f>
        <v>160088.98758600003</v>
      </c>
      <c r="P49" s="44">
        <f>SUM(P48,P43,P38,P33,P28,P23,P18,P13,P8)</f>
        <v>21747.359099000005</v>
      </c>
      <c r="Q49" s="44"/>
    </row>
    <row r="50" spans="6:17" x14ac:dyDescent="0.25">
      <c r="F50" s="39"/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workbookViewId="0">
      <selection activeCell="A2" sqref="A2"/>
    </sheetView>
  </sheetViews>
  <sheetFormatPr defaultColWidth="8.88671875" defaultRowHeight="12" x14ac:dyDescent="0.25"/>
  <cols>
    <col min="1" max="1" width="8.88671875" style="23"/>
    <col min="2" max="3" width="8.88671875" style="24"/>
    <col min="4" max="4" width="8.88671875" style="23" hidden="1" customWidth="1"/>
    <col min="5" max="6" width="8.88671875" style="23"/>
    <col min="7" max="7" width="10.6640625" style="23" customWidth="1"/>
    <col min="8" max="16384" width="8.88671875" style="23"/>
  </cols>
  <sheetData>
    <row r="1" spans="1:13" x14ac:dyDescent="0.25">
      <c r="A1" s="68" t="s">
        <v>224</v>
      </c>
    </row>
    <row r="3" spans="1:13" x14ac:dyDescent="0.25">
      <c r="B3" s="28" t="s">
        <v>60</v>
      </c>
      <c r="C3" s="28" t="s">
        <v>223</v>
      </c>
      <c r="D3" s="28"/>
      <c r="E3" s="28" t="s">
        <v>44</v>
      </c>
      <c r="G3" s="68" t="s">
        <v>238</v>
      </c>
    </row>
    <row r="4" spans="1:13" x14ac:dyDescent="0.25">
      <c r="B4" s="24" t="s">
        <v>61</v>
      </c>
      <c r="C4" s="24" t="s">
        <v>219</v>
      </c>
      <c r="D4" s="23">
        <v>725031362.00690103</v>
      </c>
      <c r="E4" s="23">
        <f>D4/10000</f>
        <v>72503.136200690104</v>
      </c>
      <c r="G4" s="69"/>
      <c r="H4" s="70" t="s">
        <v>61</v>
      </c>
      <c r="I4" s="70" t="s">
        <v>62</v>
      </c>
      <c r="J4" s="70" t="s">
        <v>63</v>
      </c>
      <c r="K4" s="70" t="s">
        <v>67</v>
      </c>
      <c r="L4" s="70" t="s">
        <v>229</v>
      </c>
      <c r="M4" s="75" t="s">
        <v>232</v>
      </c>
    </row>
    <row r="5" spans="1:13" x14ac:dyDescent="0.25">
      <c r="B5" s="24" t="s">
        <v>61</v>
      </c>
      <c r="C5" s="24" t="s">
        <v>220</v>
      </c>
      <c r="D5" s="23">
        <v>57453861.484344997</v>
      </c>
      <c r="E5" s="23">
        <f t="shared" ref="E5:E23" si="0">D5/10000</f>
        <v>5745.3861484344998</v>
      </c>
      <c r="G5" s="71" t="s">
        <v>226</v>
      </c>
      <c r="H5" s="17">
        <v>72503.136200690104</v>
      </c>
      <c r="I5" s="17">
        <v>54368.606279710308</v>
      </c>
      <c r="J5" s="17">
        <v>1438.0827737718</v>
      </c>
      <c r="K5" s="17">
        <v>2099.5445042649003</v>
      </c>
      <c r="L5" s="17">
        <v>27684.2019810272</v>
      </c>
      <c r="M5" s="72">
        <f>SUM(H5:L5)</f>
        <v>158093.5717394643</v>
      </c>
    </row>
    <row r="6" spans="1:13" x14ac:dyDescent="0.25">
      <c r="B6" s="24" t="s">
        <v>61</v>
      </c>
      <c r="C6" s="24" t="s">
        <v>221</v>
      </c>
      <c r="D6" s="23">
        <v>10355.486016000001</v>
      </c>
      <c r="E6" s="23">
        <f t="shared" si="0"/>
        <v>1.0355486016000002</v>
      </c>
      <c r="G6" s="71" t="s">
        <v>227</v>
      </c>
      <c r="H6" s="17">
        <v>5745.3861484344998</v>
      </c>
      <c r="I6" s="17">
        <v>5841.5897125040001</v>
      </c>
      <c r="J6" s="17">
        <v>38.708736080500003</v>
      </c>
      <c r="K6" s="17">
        <v>3.4387965254000004</v>
      </c>
      <c r="L6" s="17">
        <v>4300.3600589847001</v>
      </c>
      <c r="M6" s="72">
        <f t="shared" ref="M6:M9" si="1">SUM(H6:L6)</f>
        <v>15929.483452529101</v>
      </c>
    </row>
    <row r="7" spans="1:13" x14ac:dyDescent="0.25">
      <c r="B7" s="24" t="s">
        <v>61</v>
      </c>
      <c r="C7" s="24" t="s">
        <v>222</v>
      </c>
      <c r="D7" s="23">
        <v>143702.781747</v>
      </c>
      <c r="E7" s="23">
        <f t="shared" si="0"/>
        <v>14.370278174699999</v>
      </c>
      <c r="G7" s="71" t="s">
        <v>228</v>
      </c>
      <c r="H7" s="17">
        <v>14.370278174699999</v>
      </c>
      <c r="I7" s="17">
        <v>47.658275334099997</v>
      </c>
      <c r="J7" s="17">
        <v>47.516738680300001</v>
      </c>
      <c r="K7" s="17"/>
      <c r="L7" s="17">
        <v>231.17608156590001</v>
      </c>
      <c r="M7" s="72">
        <f t="shared" si="1"/>
        <v>340.721373755</v>
      </c>
    </row>
    <row r="8" spans="1:13" x14ac:dyDescent="0.25">
      <c r="B8" s="24" t="s">
        <v>61</v>
      </c>
      <c r="C8" s="24" t="s">
        <v>49</v>
      </c>
      <c r="D8" s="23">
        <v>33105184.159908999</v>
      </c>
      <c r="E8" s="23">
        <f t="shared" si="0"/>
        <v>3310.5184159908999</v>
      </c>
      <c r="G8" s="71" t="s">
        <v>230</v>
      </c>
      <c r="H8" s="17">
        <v>3310.5184159908999</v>
      </c>
      <c r="I8" s="17">
        <v>3543.6692077023999</v>
      </c>
      <c r="J8" s="17"/>
      <c r="K8" s="17"/>
      <c r="L8" s="17">
        <v>3265.6020413010001</v>
      </c>
      <c r="M8" s="72">
        <f t="shared" si="1"/>
        <v>10119.7896649943</v>
      </c>
    </row>
    <row r="9" spans="1:13" x14ac:dyDescent="0.25">
      <c r="B9" s="24" t="s">
        <v>61</v>
      </c>
      <c r="C9" s="24" t="s">
        <v>225</v>
      </c>
      <c r="D9" s="23">
        <v>94782.184246000004</v>
      </c>
      <c r="E9" s="23">
        <f t="shared" si="0"/>
        <v>9.4782184245999996</v>
      </c>
      <c r="G9" s="71" t="s">
        <v>231</v>
      </c>
      <c r="H9" s="17">
        <v>9.4782184245999996</v>
      </c>
      <c r="I9" s="17">
        <v>37.405695123000001</v>
      </c>
      <c r="J9" s="17"/>
      <c r="K9" s="17"/>
      <c r="L9" s="17"/>
      <c r="M9" s="72">
        <f t="shared" si="1"/>
        <v>46.883913547600002</v>
      </c>
    </row>
    <row r="10" spans="1:13" x14ac:dyDescent="0.25">
      <c r="B10" s="24" t="s">
        <v>62</v>
      </c>
      <c r="C10" s="24" t="s">
        <v>219</v>
      </c>
      <c r="D10" s="23">
        <v>543686062.79710305</v>
      </c>
      <c r="E10" s="23">
        <f t="shared" si="0"/>
        <v>54368.606279710308</v>
      </c>
      <c r="G10" s="74" t="s">
        <v>232</v>
      </c>
      <c r="H10" s="31">
        <f t="shared" ref="H10:L10" si="2">SUM(H5:H9)</f>
        <v>81582.889261714794</v>
      </c>
      <c r="I10" s="31">
        <f t="shared" si="2"/>
        <v>63838.929170373805</v>
      </c>
      <c r="J10" s="31">
        <f t="shared" si="2"/>
        <v>1524.3082485326001</v>
      </c>
      <c r="K10" s="31">
        <f t="shared" si="2"/>
        <v>2102.9833007903003</v>
      </c>
      <c r="L10" s="31">
        <f t="shared" si="2"/>
        <v>35481.340162878798</v>
      </c>
      <c r="M10" s="73">
        <f>SUM(M5:M9)</f>
        <v>184530.45014429025</v>
      </c>
    </row>
    <row r="11" spans="1:13" x14ac:dyDescent="0.25">
      <c r="B11" s="24" t="s">
        <v>62</v>
      </c>
      <c r="C11" s="24" t="s">
        <v>220</v>
      </c>
      <c r="D11" s="23">
        <v>58415897.125040002</v>
      </c>
      <c r="E11" s="23">
        <f t="shared" si="0"/>
        <v>5841.5897125040001</v>
      </c>
    </row>
    <row r="12" spans="1:13" x14ac:dyDescent="0.25">
      <c r="B12" s="24" t="s">
        <v>62</v>
      </c>
      <c r="C12" s="24" t="s">
        <v>222</v>
      </c>
      <c r="D12" s="23">
        <v>476582.753341</v>
      </c>
      <c r="E12" s="23">
        <f t="shared" si="0"/>
        <v>47.658275334099997</v>
      </c>
    </row>
    <row r="13" spans="1:13" x14ac:dyDescent="0.25">
      <c r="B13" s="24" t="s">
        <v>62</v>
      </c>
      <c r="C13" s="24" t="s">
        <v>49</v>
      </c>
      <c r="D13" s="23">
        <v>35436692.077023998</v>
      </c>
      <c r="E13" s="23">
        <f t="shared" si="0"/>
        <v>3543.6692077023999</v>
      </c>
    </row>
    <row r="14" spans="1:13" x14ac:dyDescent="0.25">
      <c r="B14" s="24" t="s">
        <v>62</v>
      </c>
      <c r="C14" s="24" t="s">
        <v>225</v>
      </c>
      <c r="D14" s="23">
        <v>374056.95123000001</v>
      </c>
      <c r="E14" s="23">
        <f t="shared" si="0"/>
        <v>37.405695123000001</v>
      </c>
    </row>
    <row r="15" spans="1:13" x14ac:dyDescent="0.25">
      <c r="B15" s="24" t="s">
        <v>63</v>
      </c>
      <c r="C15" s="24" t="s">
        <v>219</v>
      </c>
      <c r="D15" s="23">
        <v>14380827.737717999</v>
      </c>
      <c r="E15" s="23">
        <f t="shared" si="0"/>
        <v>1438.0827737718</v>
      </c>
    </row>
    <row r="16" spans="1:13" x14ac:dyDescent="0.25">
      <c r="B16" s="24" t="s">
        <v>63</v>
      </c>
      <c r="C16" s="24" t="s">
        <v>220</v>
      </c>
      <c r="D16" s="23">
        <v>387087.360805</v>
      </c>
      <c r="E16" s="23">
        <f t="shared" si="0"/>
        <v>38.708736080500003</v>
      </c>
    </row>
    <row r="17" spans="2:19" x14ac:dyDescent="0.25">
      <c r="B17" s="24" t="s">
        <v>63</v>
      </c>
      <c r="C17" s="24" t="s">
        <v>49</v>
      </c>
      <c r="D17" s="23">
        <v>475167.386803</v>
      </c>
      <c r="E17" s="23">
        <f t="shared" si="0"/>
        <v>47.516738680300001</v>
      </c>
    </row>
    <row r="18" spans="2:19" x14ac:dyDescent="0.25">
      <c r="B18" s="24" t="s">
        <v>67</v>
      </c>
      <c r="C18" s="24" t="s">
        <v>219</v>
      </c>
      <c r="D18" s="23">
        <v>20995445.042649001</v>
      </c>
      <c r="E18" s="23">
        <f t="shared" si="0"/>
        <v>2099.5445042649003</v>
      </c>
    </row>
    <row r="19" spans="2:19" x14ac:dyDescent="0.25">
      <c r="B19" s="24" t="s">
        <v>67</v>
      </c>
      <c r="C19" s="24" t="s">
        <v>220</v>
      </c>
      <c r="D19" s="23">
        <v>34387.965254000002</v>
      </c>
      <c r="E19" s="23">
        <f t="shared" si="0"/>
        <v>3.4387965254000004</v>
      </c>
    </row>
    <row r="20" spans="2:19" x14ac:dyDescent="0.25">
      <c r="B20" s="24" t="s">
        <v>185</v>
      </c>
      <c r="C20" s="24" t="s">
        <v>219</v>
      </c>
      <c r="D20" s="23">
        <v>276842019.81027198</v>
      </c>
      <c r="E20" s="23">
        <f t="shared" si="0"/>
        <v>27684.2019810272</v>
      </c>
    </row>
    <row r="21" spans="2:19" x14ac:dyDescent="0.25">
      <c r="B21" s="24" t="s">
        <v>185</v>
      </c>
      <c r="C21" s="24" t="s">
        <v>220</v>
      </c>
      <c r="D21" s="23">
        <v>43003600.589846998</v>
      </c>
      <c r="E21" s="23">
        <f t="shared" si="0"/>
        <v>4300.3600589847001</v>
      </c>
    </row>
    <row r="22" spans="2:19" x14ac:dyDescent="0.25">
      <c r="B22" s="24" t="s">
        <v>185</v>
      </c>
      <c r="C22" s="24" t="s">
        <v>222</v>
      </c>
      <c r="D22" s="23">
        <v>2311760.8156590001</v>
      </c>
      <c r="E22" s="23">
        <f t="shared" si="0"/>
        <v>231.17608156590001</v>
      </c>
    </row>
    <row r="23" spans="2:19" x14ac:dyDescent="0.25">
      <c r="B23" s="24" t="s">
        <v>185</v>
      </c>
      <c r="C23" s="24" t="s">
        <v>49</v>
      </c>
      <c r="D23" s="23">
        <v>32656020.413010001</v>
      </c>
      <c r="E23" s="23">
        <f t="shared" si="0"/>
        <v>3265.6020413010001</v>
      </c>
    </row>
    <row r="27" spans="2:19" x14ac:dyDescent="0.25">
      <c r="B27" s="28" t="s">
        <v>60</v>
      </c>
      <c r="C27" s="28" t="s">
        <v>223</v>
      </c>
      <c r="D27" s="28"/>
      <c r="E27" s="28" t="s">
        <v>44</v>
      </c>
      <c r="G27" s="68" t="s">
        <v>239</v>
      </c>
    </row>
    <row r="28" spans="2:19" x14ac:dyDescent="0.25">
      <c r="B28" s="24" t="s">
        <v>233</v>
      </c>
      <c r="C28" s="24" t="s">
        <v>219</v>
      </c>
      <c r="D28" s="23">
        <v>1579872.115617</v>
      </c>
      <c r="E28" s="23">
        <f>D28 / 10000</f>
        <v>157.98721156170001</v>
      </c>
      <c r="G28" s="69"/>
      <c r="H28" s="70" t="s">
        <v>233</v>
      </c>
      <c r="I28" s="70" t="s">
        <v>61</v>
      </c>
      <c r="J28" s="70" t="s">
        <v>62</v>
      </c>
      <c r="K28" s="70" t="s">
        <v>63</v>
      </c>
      <c r="L28" s="70" t="s">
        <v>234</v>
      </c>
      <c r="M28" s="70" t="s">
        <v>235</v>
      </c>
      <c r="N28" s="70" t="s">
        <v>67</v>
      </c>
      <c r="O28" s="70" t="s">
        <v>236</v>
      </c>
      <c r="P28" s="70" t="s">
        <v>237</v>
      </c>
      <c r="Q28" s="70" t="s">
        <v>229</v>
      </c>
      <c r="R28" s="70" t="s">
        <v>71</v>
      </c>
      <c r="S28" s="75" t="s">
        <v>232</v>
      </c>
    </row>
    <row r="29" spans="2:19" x14ac:dyDescent="0.25">
      <c r="B29" s="24" t="s">
        <v>233</v>
      </c>
      <c r="C29" s="24" t="s">
        <v>220</v>
      </c>
      <c r="D29" s="23">
        <v>696.10611400000005</v>
      </c>
      <c r="E29" s="23">
        <f t="shared" ref="E29:E57" si="3">D29 / 10000</f>
        <v>6.9610611400000008E-2</v>
      </c>
      <c r="G29" s="71" t="s">
        <v>226</v>
      </c>
      <c r="H29" s="17">
        <v>158</v>
      </c>
      <c r="I29" s="17">
        <v>10684.8596187325</v>
      </c>
      <c r="J29" s="17">
        <v>46457.207956977894</v>
      </c>
      <c r="K29" s="17">
        <v>2926.2438660767998</v>
      </c>
      <c r="L29" s="17">
        <v>135</v>
      </c>
      <c r="M29" s="17">
        <v>6504.3938468563001</v>
      </c>
      <c r="N29" s="17">
        <v>7428.3300527413994</v>
      </c>
      <c r="O29" s="17">
        <v>6975.7587080694002</v>
      </c>
      <c r="P29" s="17">
        <v>272</v>
      </c>
      <c r="Q29" s="17">
        <v>6633.0207695295994</v>
      </c>
      <c r="R29" s="17">
        <v>262</v>
      </c>
      <c r="S29" s="72">
        <f>SUM(H29:R29)</f>
        <v>88436.814818983898</v>
      </c>
    </row>
    <row r="30" spans="2:19" x14ac:dyDescent="0.25">
      <c r="B30" s="24" t="s">
        <v>233</v>
      </c>
      <c r="C30" s="24" t="s">
        <v>49</v>
      </c>
      <c r="D30" s="23">
        <v>313.91424599999999</v>
      </c>
      <c r="E30" s="23">
        <f t="shared" si="3"/>
        <v>3.1391424600000002E-2</v>
      </c>
      <c r="G30" s="71" t="s">
        <v>227</v>
      </c>
      <c r="H30" s="17"/>
      <c r="I30" s="17">
        <v>259.60272650259998</v>
      </c>
      <c r="J30" s="17">
        <v>2287.9864298309999</v>
      </c>
      <c r="K30" s="17">
        <v>65.690511803799993</v>
      </c>
      <c r="L30" s="17"/>
      <c r="M30" s="17">
        <v>122.6994698434</v>
      </c>
      <c r="N30" s="17">
        <v>2.8973720008999999</v>
      </c>
      <c r="O30" s="17">
        <v>37.407436914400002</v>
      </c>
      <c r="P30" s="17"/>
      <c r="Q30" s="17">
        <v>19.3545735517</v>
      </c>
      <c r="R30" s="17"/>
      <c r="S30" s="72">
        <f t="shared" ref="S30:S32" si="4">SUM(H30:R30)</f>
        <v>2795.6385204477997</v>
      </c>
    </row>
    <row r="31" spans="2:19" x14ac:dyDescent="0.25">
      <c r="B31" s="24" t="s">
        <v>61</v>
      </c>
      <c r="C31" s="24" t="s">
        <v>219</v>
      </c>
      <c r="D31" s="23">
        <v>106848596.187325</v>
      </c>
      <c r="E31" s="23">
        <f t="shared" si="3"/>
        <v>10684.8596187325</v>
      </c>
      <c r="G31" s="71" t="s">
        <v>228</v>
      </c>
      <c r="H31" s="17"/>
      <c r="I31" s="17"/>
      <c r="J31" s="17">
        <v>18.233073587100002</v>
      </c>
      <c r="K31" s="17">
        <v>5.8248637221999999</v>
      </c>
      <c r="L31" s="17"/>
      <c r="M31" s="17"/>
      <c r="N31" s="17"/>
      <c r="O31" s="17"/>
      <c r="P31" s="17"/>
      <c r="Q31" s="17"/>
      <c r="R31" s="17"/>
      <c r="S31" s="72">
        <f t="shared" si="4"/>
        <v>24.057937309300002</v>
      </c>
    </row>
    <row r="32" spans="2:19" x14ac:dyDescent="0.25">
      <c r="B32" s="24" t="s">
        <v>61</v>
      </c>
      <c r="C32" s="24" t="s">
        <v>220</v>
      </c>
      <c r="D32" s="23">
        <v>2596027.2650259999</v>
      </c>
      <c r="E32" s="23">
        <f t="shared" si="3"/>
        <v>259.60272650259998</v>
      </c>
      <c r="G32" s="71" t="s">
        <v>230</v>
      </c>
      <c r="H32" s="17"/>
      <c r="I32" s="17">
        <v>169.35351387970002</v>
      </c>
      <c r="J32" s="17">
        <v>2946.4059032457999</v>
      </c>
      <c r="K32" s="17">
        <v>141.63504888520001</v>
      </c>
      <c r="L32" s="17"/>
      <c r="M32" s="17">
        <v>486</v>
      </c>
      <c r="N32" s="17"/>
      <c r="O32" s="17">
        <v>241</v>
      </c>
      <c r="P32" s="17"/>
      <c r="Q32" s="17">
        <v>61.019052662400007</v>
      </c>
      <c r="R32" s="17">
        <v>7</v>
      </c>
      <c r="S32" s="72">
        <f t="shared" si="4"/>
        <v>4052.4135186731</v>
      </c>
    </row>
    <row r="33" spans="2:19" x14ac:dyDescent="0.25">
      <c r="B33" s="24" t="s">
        <v>61</v>
      </c>
      <c r="C33" s="24" t="s">
        <v>49</v>
      </c>
      <c r="D33" s="23">
        <v>1693535.1387970001</v>
      </c>
      <c r="E33" s="23">
        <f t="shared" si="3"/>
        <v>169.35351387970002</v>
      </c>
      <c r="G33" s="74" t="s">
        <v>232</v>
      </c>
      <c r="H33" s="31">
        <f t="shared" ref="H33:R33" si="5">SUM(H29:H32)</f>
        <v>158</v>
      </c>
      <c r="I33" s="31">
        <f t="shared" si="5"/>
        <v>11113.8158591148</v>
      </c>
      <c r="J33" s="31">
        <f t="shared" si="5"/>
        <v>51709.833363641796</v>
      </c>
      <c r="K33" s="31">
        <f t="shared" si="5"/>
        <v>3139.3942904879996</v>
      </c>
      <c r="L33" s="31">
        <f t="shared" si="5"/>
        <v>135</v>
      </c>
      <c r="M33" s="31">
        <f t="shared" si="5"/>
        <v>7113.0933166997002</v>
      </c>
      <c r="N33" s="31">
        <f t="shared" si="5"/>
        <v>7431.2274247422993</v>
      </c>
      <c r="O33" s="31">
        <f t="shared" si="5"/>
        <v>7254.1661449838002</v>
      </c>
      <c r="P33" s="31">
        <f t="shared" si="5"/>
        <v>272</v>
      </c>
      <c r="Q33" s="31">
        <f t="shared" si="5"/>
        <v>6713.3943957436995</v>
      </c>
      <c r="R33" s="31">
        <f t="shared" si="5"/>
        <v>269</v>
      </c>
      <c r="S33" s="73">
        <f>SUM(S29:S32)</f>
        <v>95308.924795414103</v>
      </c>
    </row>
    <row r="34" spans="2:19" x14ac:dyDescent="0.25">
      <c r="B34" s="24" t="s">
        <v>62</v>
      </c>
      <c r="C34" s="24" t="s">
        <v>219</v>
      </c>
      <c r="D34" s="23">
        <v>464572079.56977898</v>
      </c>
      <c r="E34" s="23">
        <f t="shared" si="3"/>
        <v>46457.207956977894</v>
      </c>
    </row>
    <row r="35" spans="2:19" x14ac:dyDescent="0.25">
      <c r="B35" s="24" t="s">
        <v>62</v>
      </c>
      <c r="C35" s="24" t="s">
        <v>220</v>
      </c>
      <c r="D35" s="23">
        <v>22879864.29831</v>
      </c>
      <c r="E35" s="23">
        <f t="shared" si="3"/>
        <v>2287.9864298309999</v>
      </c>
    </row>
    <row r="36" spans="2:19" x14ac:dyDescent="0.25">
      <c r="B36" s="24" t="s">
        <v>62</v>
      </c>
      <c r="C36" s="24" t="s">
        <v>222</v>
      </c>
      <c r="D36" s="23">
        <v>182330.73587100001</v>
      </c>
      <c r="E36" s="23">
        <f t="shared" si="3"/>
        <v>18.233073587100002</v>
      </c>
    </row>
    <row r="37" spans="2:19" x14ac:dyDescent="0.25">
      <c r="B37" s="24" t="s">
        <v>62</v>
      </c>
      <c r="C37" s="24" t="s">
        <v>49</v>
      </c>
      <c r="D37" s="23">
        <v>29464059.032458</v>
      </c>
      <c r="E37" s="23">
        <f t="shared" si="3"/>
        <v>2946.4059032457999</v>
      </c>
    </row>
    <row r="38" spans="2:19" x14ac:dyDescent="0.25">
      <c r="B38" s="24" t="s">
        <v>63</v>
      </c>
      <c r="C38" s="24" t="s">
        <v>219</v>
      </c>
      <c r="D38" s="23">
        <v>29262438.660767999</v>
      </c>
      <c r="E38" s="23">
        <f t="shared" si="3"/>
        <v>2926.2438660767998</v>
      </c>
    </row>
    <row r="39" spans="2:19" x14ac:dyDescent="0.25">
      <c r="B39" s="24" t="s">
        <v>63</v>
      </c>
      <c r="C39" s="24" t="s">
        <v>220</v>
      </c>
      <c r="D39" s="23">
        <v>656905.11803799996</v>
      </c>
      <c r="E39" s="23">
        <f t="shared" si="3"/>
        <v>65.690511803799993</v>
      </c>
    </row>
    <row r="40" spans="2:19" x14ac:dyDescent="0.25">
      <c r="B40" s="24" t="s">
        <v>63</v>
      </c>
      <c r="C40" s="24" t="s">
        <v>222</v>
      </c>
      <c r="D40" s="23">
        <v>58248.637221999998</v>
      </c>
      <c r="E40" s="23">
        <f t="shared" si="3"/>
        <v>5.8248637221999999</v>
      </c>
    </row>
    <row r="41" spans="2:19" x14ac:dyDescent="0.25">
      <c r="B41" s="24" t="s">
        <v>63</v>
      </c>
      <c r="C41" s="24" t="s">
        <v>49</v>
      </c>
      <c r="D41" s="23">
        <v>1416350.4888520001</v>
      </c>
      <c r="E41" s="23">
        <f t="shared" si="3"/>
        <v>141.63504888520001</v>
      </c>
    </row>
    <row r="42" spans="2:19" x14ac:dyDescent="0.25">
      <c r="B42" s="24" t="s">
        <v>234</v>
      </c>
      <c r="C42" s="24" t="s">
        <v>219</v>
      </c>
      <c r="D42" s="23">
        <v>3347195.959884</v>
      </c>
      <c r="E42" s="23">
        <f t="shared" si="3"/>
        <v>334.71959598839999</v>
      </c>
    </row>
    <row r="43" spans="2:19" x14ac:dyDescent="0.25">
      <c r="B43" s="24" t="s">
        <v>235</v>
      </c>
      <c r="C43" s="24" t="s">
        <v>219</v>
      </c>
      <c r="D43" s="23">
        <v>65043938.468562998</v>
      </c>
      <c r="E43" s="23">
        <f t="shared" si="3"/>
        <v>6504.3938468563001</v>
      </c>
    </row>
    <row r="44" spans="2:19" x14ac:dyDescent="0.25">
      <c r="B44" s="24" t="s">
        <v>235</v>
      </c>
      <c r="C44" s="24" t="s">
        <v>220</v>
      </c>
      <c r="D44" s="23">
        <v>1226994.6984339999</v>
      </c>
      <c r="E44" s="23">
        <f t="shared" si="3"/>
        <v>122.6994698434</v>
      </c>
    </row>
    <row r="45" spans="2:19" x14ac:dyDescent="0.25">
      <c r="B45" s="24" t="s">
        <v>235</v>
      </c>
      <c r="C45" s="24" t="s">
        <v>49</v>
      </c>
      <c r="D45" s="23">
        <v>4857798.3732660003</v>
      </c>
      <c r="E45" s="23">
        <f t="shared" si="3"/>
        <v>485.77983732660005</v>
      </c>
    </row>
    <row r="46" spans="2:19" x14ac:dyDescent="0.25">
      <c r="B46" s="24" t="s">
        <v>67</v>
      </c>
      <c r="C46" s="24" t="s">
        <v>219</v>
      </c>
      <c r="D46" s="23">
        <v>74283300.527413994</v>
      </c>
      <c r="E46" s="23">
        <f t="shared" si="3"/>
        <v>7428.3300527413994</v>
      </c>
    </row>
    <row r="47" spans="2:19" x14ac:dyDescent="0.25">
      <c r="B47" s="24" t="s">
        <v>67</v>
      </c>
      <c r="C47" s="24" t="s">
        <v>220</v>
      </c>
      <c r="D47" s="23">
        <v>28973.720009000001</v>
      </c>
      <c r="E47" s="23">
        <f t="shared" si="3"/>
        <v>2.8973720008999999</v>
      </c>
    </row>
    <row r="48" spans="2:19" x14ac:dyDescent="0.25">
      <c r="B48" s="24" t="s">
        <v>236</v>
      </c>
      <c r="C48" s="24" t="s">
        <v>219</v>
      </c>
      <c r="D48" s="23">
        <v>69757587.080694005</v>
      </c>
      <c r="E48" s="23">
        <f t="shared" si="3"/>
        <v>6975.7587080694002</v>
      </c>
    </row>
    <row r="49" spans="2:5" x14ac:dyDescent="0.25">
      <c r="B49" s="24" t="s">
        <v>236</v>
      </c>
      <c r="C49" s="24" t="s">
        <v>220</v>
      </c>
      <c r="D49" s="23">
        <v>374074.369144</v>
      </c>
      <c r="E49" s="23">
        <f t="shared" si="3"/>
        <v>37.407436914400002</v>
      </c>
    </row>
    <row r="50" spans="2:5" x14ac:dyDescent="0.25">
      <c r="B50" s="24" t="s">
        <v>236</v>
      </c>
      <c r="C50" s="24" t="s">
        <v>49</v>
      </c>
      <c r="D50" s="23">
        <v>2411319.6260560001</v>
      </c>
      <c r="E50" s="23">
        <f t="shared" si="3"/>
        <v>241.13196260560002</v>
      </c>
    </row>
    <row r="51" spans="2:5" x14ac:dyDescent="0.25">
      <c r="B51" s="24" t="s">
        <v>237</v>
      </c>
      <c r="C51" s="24" t="s">
        <v>219</v>
      </c>
      <c r="D51" s="23">
        <v>2723228.5440219999</v>
      </c>
      <c r="E51" s="23">
        <f t="shared" si="3"/>
        <v>272.32285440219999</v>
      </c>
    </row>
    <row r="52" spans="2:5" x14ac:dyDescent="0.25">
      <c r="B52" s="24" t="s">
        <v>185</v>
      </c>
      <c r="C52" s="24" t="s">
        <v>219</v>
      </c>
      <c r="D52" s="23">
        <v>66330207.695295997</v>
      </c>
      <c r="E52" s="23">
        <f t="shared" si="3"/>
        <v>6633.0207695295994</v>
      </c>
    </row>
    <row r="53" spans="2:5" x14ac:dyDescent="0.25">
      <c r="B53" s="24" t="s">
        <v>185</v>
      </c>
      <c r="C53" s="24" t="s">
        <v>220</v>
      </c>
      <c r="D53" s="23">
        <v>193545.73551699999</v>
      </c>
      <c r="E53" s="23">
        <f t="shared" si="3"/>
        <v>19.3545735517</v>
      </c>
    </row>
    <row r="54" spans="2:5" x14ac:dyDescent="0.25">
      <c r="B54" s="24" t="s">
        <v>185</v>
      </c>
      <c r="C54" s="24" t="s">
        <v>222</v>
      </c>
      <c r="D54" s="23">
        <v>4587.2757119999997</v>
      </c>
      <c r="E54" s="23">
        <f t="shared" si="3"/>
        <v>0.45872757119999996</v>
      </c>
    </row>
    <row r="55" spans="2:5" x14ac:dyDescent="0.25">
      <c r="B55" s="24" t="s">
        <v>185</v>
      </c>
      <c r="C55" s="24" t="s">
        <v>49</v>
      </c>
      <c r="D55" s="23">
        <v>610190.52662400005</v>
      </c>
      <c r="E55" s="23">
        <f t="shared" si="3"/>
        <v>61.019052662400007</v>
      </c>
    </row>
    <row r="56" spans="2:5" x14ac:dyDescent="0.25">
      <c r="B56" s="24" t="s">
        <v>71</v>
      </c>
      <c r="C56" s="24" t="s">
        <v>219</v>
      </c>
      <c r="D56" s="23">
        <v>2623745.9335070001</v>
      </c>
      <c r="E56" s="23">
        <f t="shared" si="3"/>
        <v>262.37459335070002</v>
      </c>
    </row>
    <row r="57" spans="2:5" x14ac:dyDescent="0.25">
      <c r="B57" s="24" t="s">
        <v>71</v>
      </c>
      <c r="C57" s="24" t="s">
        <v>49</v>
      </c>
      <c r="D57" s="23">
        <v>71290.419206999999</v>
      </c>
      <c r="E57" s="23">
        <f t="shared" si="3"/>
        <v>7.1290419206999998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Intro</vt:lpstr>
      <vt:lpstr>Action Plan</vt:lpstr>
      <vt:lpstr>Action Plan II</vt:lpstr>
      <vt:lpstr>Planning Horizon</vt:lpstr>
      <vt:lpstr>NonActioned</vt:lpstr>
      <vt:lpstr>MK LLOWG</vt:lpstr>
      <vt:lpstr>CFLB</vt:lpstr>
      <vt:lpstr>TSA-TFL</vt:lpstr>
      <vt:lpstr>Company</vt:lpstr>
      <vt:lpstr>mBEC</vt:lpstr>
      <vt:lpstr>LU</vt:lpstr>
      <vt:lpstr>ESI</vt:lpstr>
      <vt:lpstr>Age Class</vt:lpstr>
      <vt:lpstr>Operability</vt:lpstr>
    </vt:vector>
  </TitlesOfParts>
  <Company>BCGOV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Crawford, Dan FLNR:EX</dc:creator>
  <cp:lastModifiedBy>Dan Crawford</cp:lastModifiedBy>
  <dcterms:created xsi:type="dcterms:W3CDTF">2020-02-20T16:41:42Z</dcterms:created>
  <dcterms:modified xsi:type="dcterms:W3CDTF">2020-06-04T18:32:12Z</dcterms:modified>
</cp:coreProperties>
</file>